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BMT\stavební\"/>
    </mc:Choice>
  </mc:AlternateContent>
  <xr:revisionPtr revIDLastSave="0" documentId="10_ncr:8100000_{2F12348D-C08F-4E60-8D24-3601C5C5544D}" xr6:coauthVersionLast="32" xr6:coauthVersionMax="32" xr10:uidLastSave="{00000000-0000-0000-0000-000000000000}"/>
  <bookViews>
    <workbookView xWindow="360" yWindow="270" windowWidth="18735" windowHeight="1102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3 01-201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'03 01-2018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'03 01-2018 Pol'!$A$1:$W$135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6" i="1"/>
  <c r="I50" i="1"/>
  <c r="G8" i="12"/>
  <c r="I49" i="1" s="1"/>
  <c r="I9" i="12" l="1"/>
  <c r="I8" i="12" s="1"/>
  <c r="K9" i="12"/>
  <c r="K8" i="12" s="1"/>
  <c r="M9" i="12"/>
  <c r="M8" i="12" s="1"/>
  <c r="O9" i="12"/>
  <c r="O8" i="12" s="1"/>
  <c r="Q9" i="12"/>
  <c r="Q8" i="12" s="1"/>
  <c r="V9" i="12"/>
  <c r="V8" i="12" s="1"/>
  <c r="I12" i="12"/>
  <c r="I11" i="12" s="1"/>
  <c r="K12" i="12"/>
  <c r="K11" i="12" s="1"/>
  <c r="M12" i="12"/>
  <c r="M11" i="12" s="1"/>
  <c r="O12" i="12"/>
  <c r="O11" i="12" s="1"/>
  <c r="Q12" i="12"/>
  <c r="Q11" i="12" s="1"/>
  <c r="V12" i="12"/>
  <c r="V11" i="12" s="1"/>
  <c r="I16" i="12"/>
  <c r="K16" i="12"/>
  <c r="M16" i="12"/>
  <c r="O16" i="12"/>
  <c r="Q16" i="12"/>
  <c r="V16" i="12"/>
  <c r="I17" i="12"/>
  <c r="K17" i="12"/>
  <c r="M17" i="12"/>
  <c r="O17" i="12"/>
  <c r="Q17" i="12"/>
  <c r="V17" i="12"/>
  <c r="I18" i="12"/>
  <c r="K18" i="12"/>
  <c r="M18" i="12"/>
  <c r="O18" i="12"/>
  <c r="Q18" i="12"/>
  <c r="V18" i="12"/>
  <c r="I19" i="12"/>
  <c r="K19" i="12"/>
  <c r="M19" i="12"/>
  <c r="O19" i="12"/>
  <c r="Q19" i="12"/>
  <c r="V19" i="12"/>
  <c r="I20" i="12"/>
  <c r="K20" i="12"/>
  <c r="M20" i="12"/>
  <c r="O20" i="12"/>
  <c r="Q20" i="12"/>
  <c r="V20" i="12"/>
  <c r="I21" i="12"/>
  <c r="K21" i="12"/>
  <c r="M21" i="12"/>
  <c r="O21" i="12"/>
  <c r="Q21" i="12"/>
  <c r="V21" i="12"/>
  <c r="I22" i="12"/>
  <c r="K22" i="12"/>
  <c r="M22" i="12"/>
  <c r="O22" i="12"/>
  <c r="Q22" i="12"/>
  <c r="V22" i="12"/>
  <c r="I61" i="1"/>
  <c r="I26" i="12"/>
  <c r="K26" i="12"/>
  <c r="M26" i="12"/>
  <c r="O26" i="12"/>
  <c r="Q26" i="12"/>
  <c r="V26" i="12"/>
  <c r="I27" i="12"/>
  <c r="K27" i="12"/>
  <c r="M27" i="12"/>
  <c r="O27" i="12"/>
  <c r="Q27" i="12"/>
  <c r="V27" i="12"/>
  <c r="I28" i="12"/>
  <c r="K28" i="12"/>
  <c r="M28" i="12"/>
  <c r="O28" i="12"/>
  <c r="Q28" i="12"/>
  <c r="V28" i="12"/>
  <c r="I29" i="12"/>
  <c r="K29" i="12"/>
  <c r="M29" i="12"/>
  <c r="O29" i="12"/>
  <c r="Q29" i="12"/>
  <c r="V29" i="12"/>
  <c r="I30" i="12"/>
  <c r="K30" i="12"/>
  <c r="M30" i="12"/>
  <c r="O30" i="12"/>
  <c r="Q30" i="12"/>
  <c r="V30" i="12"/>
  <c r="I31" i="12"/>
  <c r="K31" i="12"/>
  <c r="M31" i="12"/>
  <c r="O31" i="12"/>
  <c r="Q31" i="12"/>
  <c r="V31" i="12"/>
  <c r="I32" i="12"/>
  <c r="K32" i="12"/>
  <c r="M32" i="12"/>
  <c r="O32" i="12"/>
  <c r="Q32" i="12"/>
  <c r="V32" i="12"/>
  <c r="I33" i="12"/>
  <c r="K33" i="12"/>
  <c r="M33" i="12"/>
  <c r="O33" i="12"/>
  <c r="Q33" i="12"/>
  <c r="V33" i="12"/>
  <c r="I34" i="12"/>
  <c r="K34" i="12"/>
  <c r="M34" i="12"/>
  <c r="O34" i="12"/>
  <c r="Q34" i="12"/>
  <c r="V34" i="12"/>
  <c r="I51" i="1"/>
  <c r="I36" i="12"/>
  <c r="K36" i="12"/>
  <c r="M36" i="12"/>
  <c r="O36" i="12"/>
  <c r="Q36" i="12"/>
  <c r="V36" i="12"/>
  <c r="I37" i="12"/>
  <c r="K37" i="12"/>
  <c r="M37" i="12"/>
  <c r="O37" i="12"/>
  <c r="Q37" i="12"/>
  <c r="V37" i="12"/>
  <c r="I38" i="12"/>
  <c r="K38" i="12"/>
  <c r="M38" i="12"/>
  <c r="O38" i="12"/>
  <c r="Q38" i="12"/>
  <c r="V38" i="12"/>
  <c r="I52" i="1"/>
  <c r="I40" i="12"/>
  <c r="I39" i="12" s="1"/>
  <c r="K40" i="12"/>
  <c r="K39" i="12" s="1"/>
  <c r="M40" i="12"/>
  <c r="M39" i="12" s="1"/>
  <c r="O40" i="12"/>
  <c r="O39" i="12" s="1"/>
  <c r="Q40" i="12"/>
  <c r="Q39" i="12" s="1"/>
  <c r="V40" i="12"/>
  <c r="V39" i="12" s="1"/>
  <c r="I53" i="1"/>
  <c r="I42" i="12"/>
  <c r="K42" i="12"/>
  <c r="M42" i="12"/>
  <c r="O42" i="12"/>
  <c r="Q42" i="12"/>
  <c r="V42" i="12"/>
  <c r="I43" i="12"/>
  <c r="K43" i="12"/>
  <c r="M43" i="12"/>
  <c r="O43" i="12"/>
  <c r="Q43" i="12"/>
  <c r="V43" i="12"/>
  <c r="I44" i="12"/>
  <c r="K44" i="12"/>
  <c r="M44" i="12"/>
  <c r="O44" i="12"/>
  <c r="Q44" i="12"/>
  <c r="V44" i="12"/>
  <c r="I54" i="1"/>
  <c r="I46" i="12"/>
  <c r="K46" i="12"/>
  <c r="M46" i="12"/>
  <c r="O46" i="12"/>
  <c r="Q46" i="12"/>
  <c r="V46" i="12"/>
  <c r="I47" i="12"/>
  <c r="K47" i="12"/>
  <c r="M47" i="12"/>
  <c r="O47" i="12"/>
  <c r="Q47" i="12"/>
  <c r="V47" i="12"/>
  <c r="I48" i="12"/>
  <c r="K48" i="12"/>
  <c r="M48" i="12"/>
  <c r="O48" i="12"/>
  <c r="Q48" i="12"/>
  <c r="V48" i="12"/>
  <c r="I49" i="12"/>
  <c r="K49" i="12"/>
  <c r="M49" i="12"/>
  <c r="O49" i="12"/>
  <c r="Q49" i="12"/>
  <c r="V49" i="12"/>
  <c r="I50" i="12"/>
  <c r="K50" i="12"/>
  <c r="M50" i="12"/>
  <c r="O50" i="12"/>
  <c r="Q50" i="12"/>
  <c r="V50" i="12"/>
  <c r="I51" i="12"/>
  <c r="K51" i="12"/>
  <c r="M51" i="12"/>
  <c r="O51" i="12"/>
  <c r="Q51" i="12"/>
  <c r="V51" i="12"/>
  <c r="I52" i="12"/>
  <c r="K52" i="12"/>
  <c r="M52" i="12"/>
  <c r="O52" i="12"/>
  <c r="Q52" i="12"/>
  <c r="V52" i="12"/>
  <c r="I55" i="1"/>
  <c r="I55" i="12"/>
  <c r="K55" i="12"/>
  <c r="M55" i="12"/>
  <c r="O55" i="12"/>
  <c r="Q55" i="12"/>
  <c r="V55" i="12"/>
  <c r="I56" i="12"/>
  <c r="K56" i="12"/>
  <c r="M56" i="12"/>
  <c r="O56" i="12"/>
  <c r="Q56" i="12"/>
  <c r="V56" i="12"/>
  <c r="I57" i="12"/>
  <c r="K57" i="12"/>
  <c r="M57" i="12"/>
  <c r="O57" i="12"/>
  <c r="Q57" i="12"/>
  <c r="V57" i="12"/>
  <c r="I58" i="12"/>
  <c r="K58" i="12"/>
  <c r="M58" i="12"/>
  <c r="O58" i="12"/>
  <c r="Q58" i="12"/>
  <c r="V58" i="12"/>
  <c r="I59" i="12"/>
  <c r="K59" i="12"/>
  <c r="M59" i="12"/>
  <c r="O59" i="12"/>
  <c r="Q59" i="12"/>
  <c r="V59" i="12"/>
  <c r="I60" i="12"/>
  <c r="K60" i="12"/>
  <c r="M60" i="12"/>
  <c r="O60" i="12"/>
  <c r="Q60" i="12"/>
  <c r="V60" i="12"/>
  <c r="I61" i="12"/>
  <c r="K61" i="12"/>
  <c r="M61" i="12"/>
  <c r="O61" i="12"/>
  <c r="Q61" i="12"/>
  <c r="V61" i="12"/>
  <c r="I62" i="12"/>
  <c r="K62" i="12"/>
  <c r="M62" i="12"/>
  <c r="O62" i="12"/>
  <c r="Q62" i="12"/>
  <c r="V62" i="12"/>
  <c r="I63" i="12"/>
  <c r="K63" i="12"/>
  <c r="M63" i="12"/>
  <c r="O63" i="12"/>
  <c r="Q63" i="12"/>
  <c r="V63" i="12"/>
  <c r="I64" i="12"/>
  <c r="K64" i="12"/>
  <c r="M64" i="12"/>
  <c r="O64" i="12"/>
  <c r="Q64" i="12"/>
  <c r="V64" i="12"/>
  <c r="I65" i="12"/>
  <c r="K65" i="12"/>
  <c r="M65" i="12"/>
  <c r="O65" i="12"/>
  <c r="Q65" i="12"/>
  <c r="V65" i="12"/>
  <c r="I66" i="12"/>
  <c r="K66" i="12"/>
  <c r="M66" i="12"/>
  <c r="O66" i="12"/>
  <c r="Q66" i="12"/>
  <c r="V66" i="12"/>
  <c r="I68" i="12"/>
  <c r="I67" i="12" s="1"/>
  <c r="K68" i="12"/>
  <c r="K67" i="12" s="1"/>
  <c r="M68" i="12"/>
  <c r="M67" i="12" s="1"/>
  <c r="O68" i="12"/>
  <c r="O67" i="12" s="1"/>
  <c r="Q68" i="12"/>
  <c r="Q67" i="12" s="1"/>
  <c r="V68" i="12"/>
  <c r="V67" i="12" s="1"/>
  <c r="I57" i="1"/>
  <c r="I71" i="12"/>
  <c r="K71" i="12"/>
  <c r="M71" i="12"/>
  <c r="O71" i="12"/>
  <c r="Q71" i="12"/>
  <c r="V71" i="12"/>
  <c r="I72" i="12"/>
  <c r="K72" i="12"/>
  <c r="M72" i="12"/>
  <c r="O72" i="12"/>
  <c r="Q72" i="12"/>
  <c r="V72" i="12"/>
  <c r="I73" i="12"/>
  <c r="K73" i="12"/>
  <c r="M73" i="12"/>
  <c r="O73" i="12"/>
  <c r="Q73" i="12"/>
  <c r="V73" i="12"/>
  <c r="I58" i="1"/>
  <c r="I75" i="12"/>
  <c r="K75" i="12"/>
  <c r="M75" i="12"/>
  <c r="O75" i="12"/>
  <c r="Q75" i="12"/>
  <c r="V75" i="12"/>
  <c r="I76" i="12"/>
  <c r="K76" i="12"/>
  <c r="M76" i="12"/>
  <c r="O76" i="12"/>
  <c r="Q76" i="12"/>
  <c r="V76" i="12"/>
  <c r="I77" i="12"/>
  <c r="K77" i="12"/>
  <c r="M77" i="12"/>
  <c r="O77" i="12"/>
  <c r="Q77" i="12"/>
  <c r="V77" i="12"/>
  <c r="I78" i="12"/>
  <c r="K78" i="12"/>
  <c r="M78" i="12"/>
  <c r="O78" i="12"/>
  <c r="Q78" i="12"/>
  <c r="V78" i="12"/>
  <c r="I79" i="12"/>
  <c r="K79" i="12"/>
  <c r="M79" i="12"/>
  <c r="O79" i="12"/>
  <c r="Q79" i="12"/>
  <c r="V79" i="12"/>
  <c r="I81" i="12"/>
  <c r="K81" i="12"/>
  <c r="M81" i="12"/>
  <c r="O81" i="12"/>
  <c r="Q81" i="12"/>
  <c r="V81" i="12"/>
  <c r="I82" i="12"/>
  <c r="K82" i="12"/>
  <c r="M82" i="12"/>
  <c r="O82" i="12"/>
  <c r="Q82" i="12"/>
  <c r="V82" i="12"/>
  <c r="I83" i="12"/>
  <c r="K83" i="12"/>
  <c r="M83" i="12"/>
  <c r="O83" i="12"/>
  <c r="Q83" i="12"/>
  <c r="V83" i="12"/>
  <c r="I84" i="12"/>
  <c r="K84" i="12"/>
  <c r="M84" i="12"/>
  <c r="O84" i="12"/>
  <c r="Q84" i="12"/>
  <c r="V84" i="12"/>
  <c r="I85" i="12"/>
  <c r="K85" i="12"/>
  <c r="M85" i="12"/>
  <c r="O85" i="12"/>
  <c r="Q85" i="12"/>
  <c r="V85" i="12"/>
  <c r="I86" i="12"/>
  <c r="K86" i="12"/>
  <c r="M86" i="12"/>
  <c r="O86" i="12"/>
  <c r="Q86" i="12"/>
  <c r="V86" i="12"/>
  <c r="I87" i="12"/>
  <c r="K87" i="12"/>
  <c r="M87" i="12"/>
  <c r="O87" i="12"/>
  <c r="Q87" i="12"/>
  <c r="V87" i="12"/>
  <c r="I88" i="12"/>
  <c r="K88" i="12"/>
  <c r="M88" i="12"/>
  <c r="O88" i="12"/>
  <c r="Q88" i="12"/>
  <c r="V88" i="12"/>
  <c r="I89" i="12"/>
  <c r="K89" i="12"/>
  <c r="M89" i="12"/>
  <c r="O89" i="12"/>
  <c r="Q89" i="12"/>
  <c r="V89" i="12"/>
  <c r="I90" i="12"/>
  <c r="K90" i="12"/>
  <c r="M90" i="12"/>
  <c r="O90" i="12"/>
  <c r="Q90" i="12"/>
  <c r="V90" i="12"/>
  <c r="I91" i="12"/>
  <c r="K91" i="12"/>
  <c r="M91" i="12"/>
  <c r="O91" i="12"/>
  <c r="Q91" i="12"/>
  <c r="V91" i="12"/>
  <c r="I92" i="12"/>
  <c r="K92" i="12"/>
  <c r="M92" i="12"/>
  <c r="O92" i="12"/>
  <c r="Q92" i="12"/>
  <c r="V92" i="12"/>
  <c r="I93" i="12"/>
  <c r="K93" i="12"/>
  <c r="M93" i="12"/>
  <c r="O93" i="12"/>
  <c r="Q93" i="12"/>
  <c r="V93" i="12"/>
  <c r="I94" i="12"/>
  <c r="K94" i="12"/>
  <c r="M94" i="12"/>
  <c r="O94" i="12"/>
  <c r="Q94" i="12"/>
  <c r="V94" i="12"/>
  <c r="I95" i="12"/>
  <c r="K95" i="12"/>
  <c r="M95" i="12"/>
  <c r="O95" i="12"/>
  <c r="Q95" i="12"/>
  <c r="V95" i="12"/>
  <c r="I96" i="12"/>
  <c r="K96" i="12"/>
  <c r="M96" i="12"/>
  <c r="O96" i="12"/>
  <c r="Q96" i="12"/>
  <c r="V96" i="12"/>
  <c r="I97" i="12"/>
  <c r="K97" i="12"/>
  <c r="M97" i="12"/>
  <c r="O97" i="12"/>
  <c r="Q97" i="12"/>
  <c r="V97" i="12"/>
  <c r="I100" i="12"/>
  <c r="I99" i="12" s="1"/>
  <c r="K100" i="12"/>
  <c r="K99" i="12" s="1"/>
  <c r="M100" i="12"/>
  <c r="M99" i="12" s="1"/>
  <c r="O100" i="12"/>
  <c r="O99" i="12" s="1"/>
  <c r="Q100" i="12"/>
  <c r="Q99" i="12" s="1"/>
  <c r="V100" i="12"/>
  <c r="V99" i="12" s="1"/>
  <c r="I62" i="1"/>
  <c r="I132" i="12"/>
  <c r="K132" i="12"/>
  <c r="M132" i="12"/>
  <c r="O132" i="12"/>
  <c r="Q132" i="12"/>
  <c r="V132" i="12"/>
  <c r="I133" i="12"/>
  <c r="K133" i="12"/>
  <c r="M133" i="12"/>
  <c r="O133" i="12"/>
  <c r="Q133" i="12"/>
  <c r="V133" i="12"/>
  <c r="F42" i="1"/>
  <c r="G42" i="1"/>
  <c r="H42" i="1"/>
  <c r="I42" i="1"/>
  <c r="J41" i="1"/>
  <c r="J40" i="1"/>
  <c r="J39" i="1"/>
  <c r="J42" i="1" s="1"/>
  <c r="O35" i="12" l="1"/>
  <c r="I60" i="1"/>
  <c r="AT18" i="12"/>
  <c r="M70" i="12"/>
  <c r="O131" i="12"/>
  <c r="O41" i="12"/>
  <c r="M35" i="12"/>
  <c r="O70" i="12"/>
  <c r="O80" i="12"/>
  <c r="V70" i="12"/>
  <c r="K70" i="12"/>
  <c r="M54" i="12"/>
  <c r="Q54" i="12"/>
  <c r="I54" i="12"/>
  <c r="Q41" i="12"/>
  <c r="I41" i="12"/>
  <c r="M41" i="12"/>
  <c r="O15" i="12"/>
  <c r="V15" i="12"/>
  <c r="K15" i="12"/>
  <c r="Q80" i="12"/>
  <c r="I80" i="12"/>
  <c r="M80" i="12"/>
  <c r="Q70" i="12"/>
  <c r="I70" i="12"/>
  <c r="V41" i="12"/>
  <c r="K41" i="12"/>
  <c r="O25" i="12"/>
  <c r="V25" i="12"/>
  <c r="K25" i="12"/>
  <c r="M15" i="12"/>
  <c r="Q15" i="12"/>
  <c r="I15" i="12"/>
  <c r="V131" i="12"/>
  <c r="K131" i="12"/>
  <c r="V80" i="12"/>
  <c r="K80" i="12"/>
  <c r="M74" i="12"/>
  <c r="Q74" i="12"/>
  <c r="I74" i="12"/>
  <c r="O45" i="12"/>
  <c r="V45" i="12"/>
  <c r="K45" i="12"/>
  <c r="V35" i="12"/>
  <c r="K35" i="12"/>
  <c r="M25" i="12"/>
  <c r="Q25" i="12"/>
  <c r="I25" i="12"/>
  <c r="M131" i="12"/>
  <c r="Q131" i="12"/>
  <c r="I131" i="12"/>
  <c r="V74" i="12"/>
  <c r="K74" i="12"/>
  <c r="O74" i="12"/>
  <c r="O54" i="12"/>
  <c r="V54" i="12"/>
  <c r="K54" i="12"/>
  <c r="M45" i="12"/>
  <c r="Q45" i="12"/>
  <c r="I45" i="12"/>
  <c r="Q35" i="12"/>
  <c r="I35" i="12"/>
  <c r="G38" i="1"/>
  <c r="F38" i="1"/>
  <c r="E24" i="1"/>
  <c r="E26" i="1"/>
  <c r="I63" i="1" l="1"/>
  <c r="J61" i="1" l="1"/>
  <c r="J49" i="1"/>
  <c r="J54" i="1"/>
  <c r="J59" i="1"/>
  <c r="J53" i="1"/>
  <c r="J58" i="1"/>
  <c r="J52" i="1"/>
  <c r="J57" i="1"/>
  <c r="J51" i="1"/>
  <c r="J56" i="1"/>
  <c r="J50" i="1"/>
  <c r="J55" i="1"/>
  <c r="J60" i="1"/>
  <c r="J62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<sst xmlns="http://schemas.openxmlformats.org/spreadsheetml/2006/main" count="771" uniqueCount="349">
  <si>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</si>
  <si>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</si>
  <si>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</si>
  <si>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</si>
  <si>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</si>
  <si>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</si>
  <si>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</si>
  <si>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</si>
  <si>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</si>
  <si>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</si>
  <si>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</si>
  <si>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</si>
  <si>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</si>
  <si>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</si>
  <si>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</si>
  <si>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</si>
  <si>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</si>
  <si>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</si>
  <si>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</si>
  <si>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</si>
  <si>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</si>
  <si>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</si>
  <si>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</si>
  <si>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</si>
  <si>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</si>
  <si>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</si>
  <si>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</si>
  <si>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</si>
  <si>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</si>
  <si>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</si>
  <si>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</si>
  <si>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</si>
  <si>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</si>
  <si>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</si>
  <si>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</si>
  <si>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</si>
  <si>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</si>
  <si>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</si>
  <si>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</si>
  <si>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</si>
  <si>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</si>
  <si>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</si>
  <si>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</si>
  <si>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01-2018</t>
  </si>
  <si>
    <t xml:space="preserve">Rekonstrukce obvodového a střešního pláště budovy </t>
  </si>
  <si>
    <t>03</t>
  </si>
  <si>
    <t>RTS</t>
  </si>
  <si>
    <t>Objekt:</t>
  </si>
  <si>
    <t>Rozpočet:</t>
  </si>
  <si>
    <t>283</t>
  </si>
  <si>
    <t>BMT</t>
  </si>
  <si>
    <t>Stavba</t>
  </si>
  <si>
    <t>Celkem za stavbu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</si>
  <si>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</si>
  <si>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</si>
  <si>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</si>
  <si>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</si>
  <si>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</si>
  <si>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</si>
  <si>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</si>
  <si>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</si>
  <si>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</si>
  <si>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</si>
  <si>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</si>
  <si>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</si>
  <si>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</si>
  <si>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</si>
  <si>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</si>
  <si>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</si>
  <si>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</si>
  <si>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</si>
  <si>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</si>
  <si>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</si>
  <si>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</si>
  <si>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</si>
  <si>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764</t>
  </si>
  <si>
    <t>Konstrukce klempířské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</si>
  <si>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</si>
  <si>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</si>
  <si>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</si>
  <si>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</si>
  <si>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</si>
  <si>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</si>
  <si>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</si>
  <si>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</si>
  <si>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</si>
  <si>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</si>
  <si>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</si>
  <si>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</si>
  <si>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</si>
  <si>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</si>
  <si>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</si>
  <si>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</si>
  <si>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</si>
  <si>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</si>
  <si>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</si>
  <si>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</si>
  <si>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</si>
  <si>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</si>
  <si>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</si>
  <si>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</si>
  <si>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</si>
  <si>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</si>
  <si>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</si>
  <si>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</si>
  <si>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</si>
  <si>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</si>
  <si>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</si>
  <si>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</si>
  <si>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</si>
  <si>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310239211</t>
  </si>
  <si>
    <t>Zazdívka otvorů plochy do 4 m2 cihlami na MVC</t>
  </si>
  <si>
    <t>m3</t>
  </si>
  <si>
    <t>RTS 18/ I</t>
  </si>
  <si>
    <t>POL1_</t>
  </si>
  <si>
    <t>612409991</t>
  </si>
  <si>
    <t>Začištění omítek kolem oken,dveří apod.</t>
  </si>
  <si>
    <t>m</t>
  </si>
  <si>
    <t>620991121</t>
  </si>
  <si>
    <t>Zakrývání výplní vnějších otvorů z lešení</t>
  </si>
  <si>
    <t>m2</t>
  </si>
  <si>
    <t>622322525</t>
  </si>
  <si>
    <t>622322735</t>
  </si>
  <si>
    <t>622322752</t>
  </si>
  <si>
    <t>622322164</t>
  </si>
  <si>
    <t>Zateplovací systém, parapet, EPS S tl. 40 mm - římsy z vrchu</t>
  </si>
  <si>
    <t>622322764</t>
  </si>
  <si>
    <t>Zatepl. systém , parapet, miner.desky KV 40 mm, s minerální vlnou</t>
  </si>
  <si>
    <t>622391001</t>
  </si>
  <si>
    <t>Příplatek-mtž KZS podhledu,izolant,tenkovrst.om.</t>
  </si>
  <si>
    <t>979990001</t>
  </si>
  <si>
    <t>Poplatek za skládku stavební suti</t>
  </si>
  <si>
    <t>t</t>
  </si>
  <si>
    <t>979990162</t>
  </si>
  <si>
    <t>Poplatek za skládku suti - dřevo+sklo</t>
  </si>
  <si>
    <t>97999999RR</t>
  </si>
  <si>
    <t>Poplatek za skládku  klempířina</t>
  </si>
  <si>
    <t>Vlastní</t>
  </si>
  <si>
    <t>Indiv</t>
  </si>
  <si>
    <t>979011111</t>
  </si>
  <si>
    <t>Svislá doprava suti a vybour. hmot za 2.NP a 1.PP</t>
  </si>
  <si>
    <t>979011121</t>
  </si>
  <si>
    <t>Příplatek za každé další podlaží</t>
  </si>
  <si>
    <t>979084413</t>
  </si>
  <si>
    <t>Vodorovná doprava vybouraných hmot do 1 km</t>
  </si>
  <si>
    <t>979084419</t>
  </si>
  <si>
    <t>Příplatek za dopravu hmot za každý další 1 km, 24km</t>
  </si>
  <si>
    <t>979082111</t>
  </si>
  <si>
    <t>Vnitrostaveništní doprava suti do 10 m</t>
  </si>
  <si>
    <t>979082121</t>
  </si>
  <si>
    <t>Příplatek k vnitrost. dopravě suti za dalších 5 m</t>
  </si>
  <si>
    <t>622422711</t>
  </si>
  <si>
    <t>Oprava vnějších omítek vápen. hladk. II, do 80 %</t>
  </si>
  <si>
    <t>622904115</t>
  </si>
  <si>
    <t>Očištění fasád tlakovou vodou složitost 3 - 5</t>
  </si>
  <si>
    <t>622904121</t>
  </si>
  <si>
    <t>Ruční čištění ocelovým kartáčem</t>
  </si>
  <si>
    <t>632451022</t>
  </si>
  <si>
    <t>Vyrovnávací potěr MC 15, v pásu, tl. 30 mm - atiky</t>
  </si>
  <si>
    <t>6466700RRR</t>
  </si>
  <si>
    <t>Okno plastové dle specifikace, orientační cena</t>
  </si>
  <si>
    <t>6466701RRR</t>
  </si>
  <si>
    <t>Dveře plastové dle specifikace, orientační cena</t>
  </si>
  <si>
    <t>9466702RR</t>
  </si>
  <si>
    <t>Sekční vrata  ozn.D3 - 4300/3700mm, orientační cena, dle specifikace</t>
  </si>
  <si>
    <t>kus</t>
  </si>
  <si>
    <t>941941042</t>
  </si>
  <si>
    <t>Montáž lešení leh.řad.s podlahami,š.1,2 m, H 30 m</t>
  </si>
  <si>
    <t>941941292</t>
  </si>
  <si>
    <t>Příplatek za každý měsíc použití lešení k pol.1042, 3 měsíce</t>
  </si>
  <si>
    <t>941941842</t>
  </si>
  <si>
    <t>Demontáž lešení leh.řad.s podlahami,š.1,2 m,H 30 m</t>
  </si>
  <si>
    <t>944941103</t>
  </si>
  <si>
    <t>Ochranné zábradlí na leš.konstrukcích, dvoutyčové</t>
  </si>
  <si>
    <t>944944011</t>
  </si>
  <si>
    <t>Montáž ochranné sítě z umělých vláken</t>
  </si>
  <si>
    <t>944944031</t>
  </si>
  <si>
    <t>Příplatek za každý měsíc použití sítí k pol. 4011, 3 měsíce</t>
  </si>
  <si>
    <t>944944081</t>
  </si>
  <si>
    <t>Demontáž ochranné sítě z umělých vláken</t>
  </si>
  <si>
    <t>968062357</t>
  </si>
  <si>
    <t>Vybourání dřevěných nebo plastových rámů oken dvojitých nad  4 m2</t>
  </si>
  <si>
    <t>968072247</t>
  </si>
  <si>
    <t>Vybourání kovových rámů oken jednod. nad 4 m2</t>
  </si>
  <si>
    <t>968072558</t>
  </si>
  <si>
    <t>Vybourání kovových vrat plochy do 5 m2, vč.vyvěšení</t>
  </si>
  <si>
    <t>968083012</t>
  </si>
  <si>
    <t>Vybourání plastových prosklených dveří pl.nad 2 m2,  vč.vyvěšení</t>
  </si>
  <si>
    <t>978015271</t>
  </si>
  <si>
    <t>Otlučení omítek vnějších MVC v složit.1-4 do 65 %</t>
  </si>
  <si>
    <t>764352810</t>
  </si>
  <si>
    <t>Demontáž žlabů půlkruh. rovných, rš 330 mm, do 30°</t>
  </si>
  <si>
    <t>764410850</t>
  </si>
  <si>
    <t>Demontáž oplechování parapetů,rš od 100 do 330 mm</t>
  </si>
  <si>
    <t>764422810</t>
  </si>
  <si>
    <t>Demontáž oplechování říms,rš od 600 do 800 mm</t>
  </si>
  <si>
    <t>764430850</t>
  </si>
  <si>
    <t>Demontáž oplechování zdí</t>
  </si>
  <si>
    <t>764454803</t>
  </si>
  <si>
    <t>Demontáž odpadních trub kruhových,D 150 mm</t>
  </si>
  <si>
    <t>9680001RR</t>
  </si>
  <si>
    <t>Demontáž prvků na fasádě, likvidace přípdně repase a zpětná montáž</t>
  </si>
  <si>
    <t>kompl</t>
  </si>
  <si>
    <t>9680002RR</t>
  </si>
  <si>
    <t>Demontáž hromosvodu, vč.likvidace</t>
  </si>
  <si>
    <t>999281111</t>
  </si>
  <si>
    <t>Přesun hmot pro opravy a údržbu do výšky 25 m</t>
  </si>
  <si>
    <t>POL7_</t>
  </si>
  <si>
    <t>712373111</t>
  </si>
  <si>
    <t>998712203</t>
  </si>
  <si>
    <t>Přesun hmot pro povlakové krytiny, výšky do 24 m</t>
  </si>
  <si>
    <t>713141125</t>
  </si>
  <si>
    <t>Izolace tepelná střech, desky, na lepidlo PUK,  skl.A, skl.B</t>
  </si>
  <si>
    <t>713141221</t>
  </si>
  <si>
    <t>Montáž parozábrany, ploché střechy, přelep. spojů,  skl.A, skl.B</t>
  </si>
  <si>
    <t>28375768.A</t>
  </si>
  <si>
    <t>Deska izolační polystyrén samozhášivý EPS 150,  skl.A</t>
  </si>
  <si>
    <t>SPCM</t>
  </si>
  <si>
    <t>POL3_</t>
  </si>
  <si>
    <t>628420302</t>
  </si>
  <si>
    <t>998713203</t>
  </si>
  <si>
    <t>Přesun hmot pro izolace tepelné, výšky do 24 m</t>
  </si>
  <si>
    <t>764352203</t>
  </si>
  <si>
    <t>Žlaby z Pz plechu podokapní půlkruhové, rš 330 mm</t>
  </si>
  <si>
    <t>764359213</t>
  </si>
  <si>
    <t>Kotlík z Pz plechu kónický pro trouby D do 150 mm</t>
  </si>
  <si>
    <t>764454204</t>
  </si>
  <si>
    <t>Odpadní trouby z Pz plechu, kruhové, D 150 mm</t>
  </si>
  <si>
    <t>764311822</t>
  </si>
  <si>
    <t>Demont. krytiny, tabule 2 x 1 m, nad 25 m2, do 30°</t>
  </si>
  <si>
    <t>764410260R01</t>
  </si>
  <si>
    <t>Oplechování parapetů včetně rohů Pz, rš 370 mm</t>
  </si>
  <si>
    <t>764410270R01</t>
  </si>
  <si>
    <t>Oplechování parapetů včetně rohů Pz, rš 470 mm</t>
  </si>
  <si>
    <t>764410280R01</t>
  </si>
  <si>
    <t>Oplechování parapetů včetně rohů Pz, rš 520 mm</t>
  </si>
  <si>
    <t>764421280R01</t>
  </si>
  <si>
    <t>Oplechování říms z Pz plechu, rš 570 mm</t>
  </si>
  <si>
    <t>764421290R01</t>
  </si>
  <si>
    <t>Oplechování říms z Pz plechu, rš 720 mm</t>
  </si>
  <si>
    <t>764422210R01</t>
  </si>
  <si>
    <t>Oplechování říms z Pz plechu, rš 770 mm</t>
  </si>
  <si>
    <t>764422210R02</t>
  </si>
  <si>
    <t>Oplechování říms z Pz plechu, rš 760 mm</t>
  </si>
  <si>
    <t>764430210R01</t>
  </si>
  <si>
    <t>Oplechování zdí z Pz plechu, rš 200 mm</t>
  </si>
  <si>
    <t>764430260R01</t>
  </si>
  <si>
    <t>Oplechování zdí z Pz plechu, rš 860 mm</t>
  </si>
  <si>
    <t>764430260R02</t>
  </si>
  <si>
    <t>Oplechování zdí z Pz plechu, rš 880 mm</t>
  </si>
  <si>
    <t>764430260R03</t>
  </si>
  <si>
    <t>Oplechování zdí z Pz plechu, rš 810 mm</t>
  </si>
  <si>
    <t>764430260R04</t>
  </si>
  <si>
    <t>Oplechování zdí z Pz plechu, rš 960 mm</t>
  </si>
  <si>
    <t>998764203</t>
  </si>
  <si>
    <t>Přesun hmot pro klempířské konstr., výšky do 24 m</t>
  </si>
  <si>
    <t>POL2_</t>
  </si>
  <si>
    <t>005121010R</t>
  </si>
  <si>
    <t>Zařízení staveniště</t>
  </si>
  <si>
    <t>Soubor</t>
  </si>
  <si>
    <t>POL99_8</t>
  </si>
  <si>
    <t>005124010R</t>
  </si>
  <si>
    <t>Koordinační činnost</t>
  </si>
  <si>
    <t>END</t>
  </si>
  <si>
    <t>319201316</t>
  </si>
  <si>
    <t>Vyrovnání zdiva pod omítku maltou ze SMS tl. 20 mm, STROJOVNY</t>
  </si>
  <si>
    <t>Zateplovací systém , sokl, XPS P tl. 160 mm, Povrchová úprava v odstínu Jade 4</t>
  </si>
  <si>
    <t>Zatepl. systém , fasáda, miner.desky KV 160 mm, Povrchová úprava  v odstínu NSO, 3946 S 2002 - G50Y</t>
  </si>
  <si>
    <t>Zatepl. systém , ostění, miner.desky KV 20 mm, Povrchová úprava v odstínu NSO, 3946 S 2002 - G50Y</t>
  </si>
  <si>
    <t>Krytina střech do 10° fólie, 6 kotev/m2, na beton, tl. izolace do 160 mm tl. 1,5 mm</t>
  </si>
  <si>
    <t>Krytina střech do 10° fólie, 6 kotev/m2, na beton, tl. izolace do 250 mm, tl. 1,5 mm</t>
  </si>
  <si>
    <t>samolepicí asfaltový pás parotěsný,  skl.A, skl.B</t>
  </si>
  <si>
    <t>612451732</t>
  </si>
  <si>
    <t>Omítka vnitřní zdiva, MC, na pletivu, štuková, VYZDÍVKY</t>
  </si>
  <si>
    <t>61240999xx</t>
  </si>
  <si>
    <t>dobetonování vnitřních parapetů</t>
  </si>
  <si>
    <t>Zatepl. systém , fasáda, miner.desky KV 160 mm, Povrchová úprava STO Color Jumbosil  v odstínu NSO, 3946 S 2002 - G50Y-STROJOVNY</t>
  </si>
  <si>
    <t>62-1</t>
  </si>
  <si>
    <t>Příplatek za provedení vodorovných drážek v 1NP uliční fasády</t>
  </si>
  <si>
    <t>příplatek za lešení nad Ponávkou ve dvoře</t>
  </si>
  <si>
    <t>kpl</t>
  </si>
  <si>
    <t>99999</t>
  </si>
  <si>
    <t>Odvoz a likvidace suti</t>
  </si>
  <si>
    <t>764311822Rxx</t>
  </si>
  <si>
    <t>Demont. podkladních kcí plechové krytiny</t>
  </si>
  <si>
    <t>15615240R</t>
  </si>
  <si>
    <t>210220001R00</t>
  </si>
  <si>
    <t>210220021R00</t>
  </si>
  <si>
    <t>210220101R00</t>
  </si>
  <si>
    <t>210220201R00</t>
  </si>
  <si>
    <t>210220301R00</t>
  </si>
  <si>
    <t>210220362R00</t>
  </si>
  <si>
    <t>210220372R00</t>
  </si>
  <si>
    <t>210220401R00</t>
  </si>
  <si>
    <t>210220411R00</t>
  </si>
  <si>
    <t>210220452R00</t>
  </si>
  <si>
    <t>35441035R</t>
  </si>
  <si>
    <t>35441120R</t>
  </si>
  <si>
    <t>35441232R</t>
  </si>
  <si>
    <t>35441312R</t>
  </si>
  <si>
    <t>35441420R</t>
  </si>
  <si>
    <t>35441470R</t>
  </si>
  <si>
    <t>35441485R</t>
  </si>
  <si>
    <t>35441640R</t>
  </si>
  <si>
    <t>35441830R</t>
  </si>
  <si>
    <t>35441840R</t>
  </si>
  <si>
    <t>35441860R</t>
  </si>
  <si>
    <t>35441885R</t>
  </si>
  <si>
    <t>35441905R</t>
  </si>
  <si>
    <t>35441925R</t>
  </si>
  <si>
    <t>35441986R</t>
  </si>
  <si>
    <t>35441996R</t>
  </si>
  <si>
    <t>460200133R00</t>
  </si>
  <si>
    <t>460560133R00</t>
  </si>
  <si>
    <t>901      R00</t>
  </si>
  <si>
    <t>905      R01</t>
  </si>
  <si>
    <t>Drat hromosv 11343d8mm0,4kg/m</t>
  </si>
  <si>
    <t>Vedení uzemňovací na povrchu FeZn do 120 mm2</t>
  </si>
  <si>
    <t>Vedení uzemňovací v zemi FeZn do 120 mm2 vč.svorek</t>
  </si>
  <si>
    <t>Vodiče svodové FeZn D do 10,Al 10,Cu 8 +podpěry</t>
  </si>
  <si>
    <t>Tyč jímací s upev. na stř.hřeben do 3 m dl.tyče</t>
  </si>
  <si>
    <t>Svorka hromosvodová do 2 šroubů /SS, SZ, SO/</t>
  </si>
  <si>
    <t>Zemnič tyčový, zaražení a připojení,do 4,5 m,soupr</t>
  </si>
  <si>
    <t>Úhelník ochranný nebo trubka s držáky do zdiva</t>
  </si>
  <si>
    <t>Označení svodu štítky, smaltované, umělá hmota</t>
  </si>
  <si>
    <t>Šroub napínací s okem, včetně vypnutí svodu</t>
  </si>
  <si>
    <t>Ochranné spoj. v prádel.,koupel.,Cu4-16 mm2 pevně</t>
  </si>
  <si>
    <t>Tyč jímací JR 1,5 1500 mm bez osazení</t>
  </si>
  <si>
    <t>Pásek uzemňovací pozinkovaný 30 x 4 mm</t>
  </si>
  <si>
    <t>Držák jímací tyče DJ 4H  na krov</t>
  </si>
  <si>
    <t>Stříška ochranná OS horní d 20 mm</t>
  </si>
  <si>
    <t>Podpěra vedení do zdiva PV 1a-20</t>
  </si>
  <si>
    <t>Podpěra vedení pod taškovou krytinu PV 11</t>
  </si>
  <si>
    <t>Podpěra vedení pod hřebenáče PV 14</t>
  </si>
  <si>
    <t>Podpěra vedení PV42 do zdi pro zemní pásek 30x4 mm</t>
  </si>
  <si>
    <t>Úhelník ochranný OU-2 pro vodič d 6-12 mm</t>
  </si>
  <si>
    <t>Držák ochranného úhelníku DOU-25 do zdiva</t>
  </si>
  <si>
    <t>Svorka SJ 1 k jímací tyči</t>
  </si>
  <si>
    <t>Svorka spojovací SS pro lano d 8-10 mm</t>
  </si>
  <si>
    <t>Svorka připojovací SO okapových žlabů d 6-12 mm</t>
  </si>
  <si>
    <t>Svorka zkušební SZ pro lano d 6-12 mm</t>
  </si>
  <si>
    <t>Svorka SR 2b pro pásek 30 x 4 mm</t>
  </si>
  <si>
    <t>Svorka SR 3a</t>
  </si>
  <si>
    <t>Výkop kabelové rýhy 35/50 cm  hor.3</t>
  </si>
  <si>
    <t>Zához rýhy 35/50 cm, hornina třídy 3</t>
  </si>
  <si>
    <t>Hzs-předběžná obhlídka     čl.17-1a</t>
  </si>
  <si>
    <t>Hzs-revize provoz.souboru a st.obj.</t>
  </si>
  <si>
    <t>kg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</si>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</sst>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6" xfId="0" applyFont="1" applyBorder="1"/>
    <xf numFmtId="0" fontId="9" fillId="0" borderId="0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9" fillId="0" borderId="1" xfId="0" applyFont="1" applyBorder="1"/>
    <xf numFmtId="0" fontId="9" fillId="0" borderId="0" xfId="0" applyFont="1" applyBorder="1"/>
    <xf numFmtId="0" fontId="9" fillId="0" borderId="6" xfId="0" applyFont="1" applyBorder="1" applyAlignment="1"/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1" fontId="9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9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9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9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9" fillId="0" borderId="18" xfId="0" applyFont="1" applyFill="1" applyBorder="1" applyAlignment="1">
      <alignment horizontal="left" vertical="top"/>
    </xf>
    <xf numFmtId="0" fontId="9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0" fontId="9" fillId="0" borderId="12" xfId="0" applyFont="1" applyBorder="1" applyAlignment="1">
      <alignment horizontal="left" vertical="center"/>
    </xf>
    <xf numFmtId="0" fontId="9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7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9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9" fillId="3" borderId="6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3" fontId="8" fillId="4" borderId="28" xfId="0" applyNumberFormat="1" applyFont="1" applyFill="1" applyBorder="1" applyAlignment="1">
      <alignment vertical="center"/>
    </xf>
    <xf numFmtId="3" fontId="8" fillId="4" borderId="29" xfId="0" applyNumberFormat="1" applyFont="1" applyFill="1" applyBorder="1" applyAlignment="1">
      <alignment vertical="center"/>
    </xf>
    <xf numFmtId="3" fontId="8" fillId="4" borderId="29" xfId="0" applyNumberFormat="1" applyFont="1" applyFill="1" applyBorder="1" applyAlignment="1">
      <alignment vertical="center" wrapText="1"/>
    </xf>
    <xf numFmtId="3" fontId="11" fillId="4" borderId="30" xfId="0" applyNumberFormat="1" applyFont="1" applyFill="1" applyBorder="1" applyAlignment="1">
      <alignment horizontal="center" vertical="center" wrapText="1" shrinkToFit="1"/>
    </xf>
    <xf numFmtId="3" fontId="8" fillId="4" borderId="30" xfId="0" applyNumberFormat="1" applyFont="1" applyFill="1" applyBorder="1" applyAlignment="1">
      <alignment horizontal="center" vertical="center" wrapText="1" shrinkToFit="1"/>
    </xf>
    <xf numFmtId="3" fontId="8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4" fillId="0" borderId="33" xfId="0" applyNumberFormat="1" applyFont="1" applyBorder="1" applyAlignment="1">
      <alignment horizontal="right" vertical="center" wrapText="1" shrinkToFit="1"/>
    </xf>
    <xf numFmtId="3" fontId="4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9" fillId="0" borderId="31" xfId="0" applyNumberFormat="1" applyFont="1" applyBorder="1" applyAlignment="1">
      <alignment vertical="center"/>
    </xf>
    <xf numFmtId="3" fontId="9" fillId="0" borderId="33" xfId="0" applyNumberFormat="1" applyFont="1" applyBorder="1" applyAlignment="1">
      <alignment vertical="center" wrapText="1" shrinkToFit="1"/>
    </xf>
    <xf numFmtId="3" fontId="9" fillId="0" borderId="33" xfId="0" applyNumberFormat="1" applyFont="1" applyBorder="1" applyAlignment="1">
      <alignment vertical="center" shrinkToFit="1"/>
    </xf>
    <xf numFmtId="3" fontId="9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0" fontId="8" fillId="3" borderId="34" xfId="0" applyFont="1" applyFill="1" applyBorder="1" applyAlignment="1">
      <alignment vertical="center"/>
    </xf>
    <xf numFmtId="0" fontId="8" fillId="3" borderId="35" xfId="0" applyFont="1" applyFill="1" applyBorder="1" applyAlignment="1">
      <alignment vertical="center"/>
    </xf>
    <xf numFmtId="4" fontId="8" fillId="3" borderId="37" xfId="0" applyNumberFormat="1" applyFont="1" applyFill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3" borderId="37" xfId="0" applyNumberFormat="1" applyFont="1" applyFill="1" applyBorder="1" applyAlignment="1">
      <alignment vertical="center"/>
    </xf>
    <xf numFmtId="4" fontId="8" fillId="0" borderId="33" xfId="0" applyNumberFormat="1" applyFont="1" applyBorder="1" applyAlignment="1">
      <alignment horizontal="center" vertical="center"/>
    </xf>
    <xf numFmtId="4" fontId="8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 shrinkToFit="1"/>
    </xf>
    <xf numFmtId="4" fontId="9" fillId="3" borderId="0" xfId="0" applyNumberFormat="1" applyFont="1" applyFill="1" applyBorder="1" applyAlignment="1">
      <alignment vertical="top" shrinkToFit="1"/>
    </xf>
    <xf numFmtId="0" fontId="9" fillId="3" borderId="27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4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7" xfId="0" applyFont="1" applyBorder="1" applyAlignment="1">
      <alignment vertical="top"/>
    </xf>
    <xf numFmtId="4" fontId="17" fillId="0" borderId="0" xfId="0" applyNumberFormat="1" applyFont="1"/>
    <xf numFmtId="49" fontId="17" fillId="0" borderId="18" xfId="0" applyNumberFormat="1" applyFont="1" applyBorder="1" applyAlignment="1">
      <alignment vertical="top"/>
    </xf>
    <xf numFmtId="49" fontId="17" fillId="0" borderId="18" xfId="0" applyNumberFormat="1" applyFont="1" applyBorder="1" applyAlignment="1">
      <alignment horizontal="left" vertical="top" wrapText="1"/>
    </xf>
    <xf numFmtId="0" fontId="17" fillId="0" borderId="18" xfId="0" applyFont="1" applyBorder="1" applyAlignment="1">
      <alignment horizontal="center" vertical="top" shrinkToFit="1"/>
    </xf>
    <xf numFmtId="164" fontId="17" fillId="0" borderId="18" xfId="0" applyNumberFormat="1" applyFont="1" applyBorder="1" applyAlignment="1">
      <alignment vertical="top" shrinkToFit="1"/>
    </xf>
    <xf numFmtId="4" fontId="17" fillId="0" borderId="18" xfId="0" applyNumberFormat="1" applyFont="1" applyBorder="1" applyAlignment="1">
      <alignment vertical="top" shrinkToFit="1"/>
    </xf>
    <xf numFmtId="0" fontId="4" fillId="2" borderId="0" xfId="0" applyFont="1" applyFill="1" applyAlignment="1">
      <alignment horizontal="left" wrapText="1"/>
    </xf>
    <xf numFmtId="49" fontId="8" fillId="0" borderId="31" xfId="0" applyNumberFormat="1" applyFont="1" applyBorder="1" applyAlignment="1">
      <alignment vertical="center" wrapText="1"/>
    </xf>
    <xf numFmtId="49" fontId="8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9" fillId="0" borderId="32" xfId="0" applyNumberFormat="1" applyFont="1" applyBorder="1" applyAlignment="1">
      <alignment vertical="center"/>
    </xf>
    <xf numFmtId="3" fontId="9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3" fontId="13" fillId="3" borderId="7" xfId="0" applyNumberFormat="1" applyFont="1" applyFill="1" applyBorder="1" applyAlignment="1">
      <alignment horizontal="right" vertical="center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49" fontId="9" fillId="0" borderId="0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left" vertical="center"/>
    </xf>
    <xf numFmtId="49" fontId="9" fillId="3" borderId="6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9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9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3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.18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86" t="s">
        <v>41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2" zoomScaleNormal="100" zoomScaleSheetLayoutView="75" workbookViewId="0">
      <selection activeCell="M31" sqref="M3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3"/>
      <c r="B2" s="80" t="s">
        <v>24</v>
      </c>
      <c r="C2" s="81"/>
      <c r="D2" s="82" t="s">
        <v>49</v>
      </c>
      <c r="E2" s="220" t="s">
        <v>50</v>
      </c>
      <c r="F2" s="221"/>
      <c r="G2" s="221"/>
      <c r="H2" s="221"/>
      <c r="I2" s="221"/>
      <c r="J2" s="222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23" t="s">
        <v>46</v>
      </c>
      <c r="F3" s="224"/>
      <c r="G3" s="224"/>
      <c r="H3" s="224"/>
      <c r="I3" s="224"/>
      <c r="J3" s="225"/>
    </row>
    <row r="4" spans="1:15" ht="23.25" customHeight="1" x14ac:dyDescent="0.2">
      <c r="A4" s="79">
        <v>5462</v>
      </c>
      <c r="B4" s="85" t="s">
        <v>48</v>
      </c>
      <c r="C4" s="86"/>
      <c r="D4" s="87" t="s">
        <v>43</v>
      </c>
      <c r="E4" s="211" t="s">
        <v>44</v>
      </c>
      <c r="F4" s="212"/>
      <c r="G4" s="212"/>
      <c r="H4" s="212"/>
      <c r="I4" s="212"/>
      <c r="J4" s="213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27"/>
      <c r="E11" s="227"/>
      <c r="F11" s="227"/>
      <c r="G11" s="227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09"/>
      <c r="E12" s="209"/>
      <c r="F12" s="209"/>
      <c r="G12" s="209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0"/>
      <c r="E13" s="210"/>
      <c r="F13" s="210"/>
      <c r="G13" s="210"/>
      <c r="H13" s="28"/>
      <c r="I13" s="34"/>
      <c r="J13" s="51"/>
    </row>
    <row r="14" spans="1:15" ht="24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26"/>
      <c r="F15" s="226"/>
      <c r="G15" s="228"/>
      <c r="H15" s="228"/>
      <c r="I15" s="228" t="s">
        <v>31</v>
      </c>
      <c r="J15" s="229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/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/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/>
      <c r="J18" s="203"/>
    </row>
    <row r="19" spans="1:10" ht="23.25" customHeight="1" x14ac:dyDescent="0.2">
      <c r="A19" s="141" t="s">
        <v>82</v>
      </c>
      <c r="B19" s="57" t="s">
        <v>29</v>
      </c>
      <c r="C19" s="58"/>
      <c r="D19" s="59"/>
      <c r="E19" s="201"/>
      <c r="F19" s="202"/>
      <c r="G19" s="201"/>
      <c r="H19" s="202"/>
      <c r="I19" s="201"/>
      <c r="J19" s="203"/>
    </row>
    <row r="20" spans="1:10" ht="23.25" customHeight="1" x14ac:dyDescent="0.2">
      <c r="A20" s="141" t="s">
        <v>83</v>
      </c>
      <c r="B20" s="57" t="s">
        <v>30</v>
      </c>
      <c r="C20" s="58"/>
      <c r="D20" s="59"/>
      <c r="E20" s="201"/>
      <c r="F20" s="202"/>
      <c r="G20" s="201"/>
      <c r="H20" s="202"/>
      <c r="I20" s="201"/>
      <c r="J20" s="203"/>
    </row>
    <row r="21" spans="1:10" ht="23.25" customHeight="1" x14ac:dyDescent="0.2">
      <c r="A21" s="3"/>
      <c r="B21" s="74" t="s">
        <v>31</v>
      </c>
      <c r="C21" s="75"/>
      <c r="D21" s="76"/>
      <c r="E21" s="204"/>
      <c r="F21" s="230"/>
      <c r="G21" s="204"/>
      <c r="H21" s="230"/>
      <c r="I21" s="204"/>
      <c r="J21" s="205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13</v>
      </c>
      <c r="C23" s="58"/>
      <c r="D23" s="59"/>
      <c r="E23" s="60">
        <v>15</v>
      </c>
      <c r="F23" s="61" t="s">
        <v>0</v>
      </c>
      <c r="G23" s="199"/>
      <c r="H23" s="200"/>
      <c r="I23" s="200"/>
      <c r="J23" s="62"/>
    </row>
    <row r="24" spans="1:10" ht="23.25" customHeight="1" x14ac:dyDescent="0.2">
      <c r="A24" s="3"/>
      <c r="B24" s="57" t="s">
        <v>14</v>
      </c>
      <c r="C24" s="58"/>
      <c r="D24" s="59"/>
      <c r="E24" s="60">
        <f>SazbaDPH1</f>
        <v>15</v>
      </c>
      <c r="F24" s="61" t="s">
        <v>0</v>
      </c>
      <c r="G24" s="197"/>
      <c r="H24" s="198"/>
      <c r="I24" s="198"/>
      <c r="J24" s="62"/>
    </row>
    <row r="25" spans="1:10" ht="23.25" customHeight="1" x14ac:dyDescent="0.2">
      <c r="A25" s="3"/>
      <c r="B25" s="57" t="s">
        <v>15</v>
      </c>
      <c r="C25" s="58"/>
      <c r="D25" s="59"/>
      <c r="E25" s="60">
        <v>21</v>
      </c>
      <c r="F25" s="61" t="s">
        <v>0</v>
      </c>
      <c r="G25" s="199"/>
      <c r="H25" s="200"/>
      <c r="I25" s="200"/>
      <c r="J25" s="62"/>
    </row>
    <row r="26" spans="1:10" ht="23.25" customHeight="1" x14ac:dyDescent="0.2">
      <c r="A26" s="3"/>
      <c r="B26" s="49" t="s">
        <v>16</v>
      </c>
      <c r="C26" s="21"/>
      <c r="D26" s="17"/>
      <c r="E26" s="43">
        <f>SazbaDPH2</f>
        <v>21</v>
      </c>
      <c r="F26" s="44" t="s">
        <v>0</v>
      </c>
      <c r="G26" s="217"/>
      <c r="H26" s="218"/>
      <c r="I26" s="218"/>
      <c r="J26" s="56"/>
    </row>
    <row r="27" spans="1:10" ht="23.25" customHeight="1" thickBot="1" x14ac:dyDescent="0.25">
      <c r="A27" s="3"/>
      <c r="B27" s="48" t="s">
        <v>5</v>
      </c>
      <c r="C27" s="19"/>
      <c r="D27" s="22"/>
      <c r="E27" s="19"/>
      <c r="F27" s="20"/>
      <c r="G27" s="219"/>
      <c r="H27" s="219"/>
      <c r="I27" s="219"/>
      <c r="J27" s="63"/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07"/>
      <c r="H28" s="208"/>
      <c r="I28" s="208"/>
      <c r="J28" s="122"/>
    </row>
    <row r="29" spans="1:10" ht="27.75" customHeight="1" thickBot="1" x14ac:dyDescent="0.25">
      <c r="A29" s="3"/>
      <c r="B29" s="118" t="s">
        <v>37</v>
      </c>
      <c r="C29" s="123"/>
      <c r="D29" s="123"/>
      <c r="E29" s="123"/>
      <c r="F29" s="123"/>
      <c r="G29" s="206"/>
      <c r="H29" s="206"/>
      <c r="I29" s="206"/>
      <c r="J29" s="124"/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v>43224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96" t="s">
        <v>2</v>
      </c>
      <c r="E35" s="196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89"/>
      <c r="D39" s="190"/>
      <c r="E39" s="190"/>
      <c r="F39" s="105">
        <v>0</v>
      </c>
      <c r="G39" s="106">
        <v>23383777.989999998</v>
      </c>
      <c r="H39" s="107">
        <v>4910593.38</v>
      </c>
      <c r="I39" s="107">
        <v>28294371.370000001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45</v>
      </c>
      <c r="C40" s="191" t="s">
        <v>46</v>
      </c>
      <c r="D40" s="192"/>
      <c r="E40" s="192"/>
      <c r="F40" s="110">
        <v>0</v>
      </c>
      <c r="G40" s="111">
        <v>23383777.989999998</v>
      </c>
      <c r="H40" s="111">
        <v>4910593.38</v>
      </c>
      <c r="I40" s="111">
        <v>28294371.370000001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43</v>
      </c>
      <c r="C41" s="189" t="s">
        <v>44</v>
      </c>
      <c r="D41" s="190"/>
      <c r="E41" s="190"/>
      <c r="F41" s="114">
        <v>0</v>
      </c>
      <c r="G41" s="107">
        <v>23383777.989999998</v>
      </c>
      <c r="H41" s="107">
        <v>4910593.38</v>
      </c>
      <c r="I41" s="107">
        <v>28294371.370000001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193" t="s">
        <v>52</v>
      </c>
      <c r="C42" s="194"/>
      <c r="D42" s="194"/>
      <c r="E42" s="195"/>
      <c r="F42" s="115">
        <f>SUMIF(A39:A41,"=1",F39:F41)</f>
        <v>0</v>
      </c>
      <c r="G42" s="116">
        <f>SUMIF(A39:A41,"=1",G39:G41)</f>
        <v>23383777.989999998</v>
      </c>
      <c r="H42" s="116">
        <f>SUMIF(A39:A41,"=1",H39:H41)</f>
        <v>4910593.38</v>
      </c>
      <c r="I42" s="116">
        <f>SUMIF(A39:A41,"=1",I39:I41)</f>
        <v>28294371.370000001</v>
      </c>
      <c r="J42" s="117">
        <f>SUMIF(A39:A41,"=1",J39:J41)</f>
        <v>100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187" t="s">
        <v>56</v>
      </c>
      <c r="D49" s="188"/>
      <c r="E49" s="188"/>
      <c r="F49" s="139" t="s">
        <v>26</v>
      </c>
      <c r="G49" s="133"/>
      <c r="H49" s="133"/>
      <c r="I49" s="133">
        <f>'03 01-2018 Pol'!G8</f>
        <v>0</v>
      </c>
      <c r="J49" s="137" t="str">
        <f>IF(I63=0,"",I49/I63*100)</f>
        <v/>
      </c>
    </row>
    <row r="50" spans="1:10" ht="25.5" customHeight="1" x14ac:dyDescent="0.2">
      <c r="A50" s="127"/>
      <c r="B50" s="132" t="s">
        <v>57</v>
      </c>
      <c r="C50" s="187" t="s">
        <v>58</v>
      </c>
      <c r="D50" s="188"/>
      <c r="E50" s="188"/>
      <c r="F50" s="139" t="s">
        <v>26</v>
      </c>
      <c r="G50" s="133"/>
      <c r="H50" s="133"/>
      <c r="I50" s="133">
        <f>'03 01-2018 Pol'!G11</f>
        <v>0</v>
      </c>
      <c r="J50" s="137" t="str">
        <f>IF(I63=0,"",I50/I63*100)</f>
        <v/>
      </c>
    </row>
    <row r="51" spans="1:10" ht="25.5" customHeight="1" x14ac:dyDescent="0.2">
      <c r="A51" s="127"/>
      <c r="B51" s="132" t="s">
        <v>59</v>
      </c>
      <c r="C51" s="187" t="s">
        <v>60</v>
      </c>
      <c r="D51" s="188"/>
      <c r="E51" s="188"/>
      <c r="F51" s="139" t="s">
        <v>26</v>
      </c>
      <c r="G51" s="133"/>
      <c r="H51" s="133"/>
      <c r="I51" s="133">
        <f>'03 01-2018 Pol'!G15+'03 01-2018 Pol'!G35</f>
        <v>0</v>
      </c>
      <c r="J51" s="137" t="str">
        <f>IF(I63=0,"",I51/I63*100)</f>
        <v/>
      </c>
    </row>
    <row r="52" spans="1:10" ht="25.5" customHeight="1" x14ac:dyDescent="0.2">
      <c r="A52" s="127"/>
      <c r="B52" s="132" t="s">
        <v>61</v>
      </c>
      <c r="C52" s="187" t="s">
        <v>62</v>
      </c>
      <c r="D52" s="188"/>
      <c r="E52" s="188"/>
      <c r="F52" s="139" t="s">
        <v>26</v>
      </c>
      <c r="G52" s="133"/>
      <c r="H52" s="133"/>
      <c r="I52" s="133">
        <f>'03 01-2018 Pol'!G39</f>
        <v>0</v>
      </c>
      <c r="J52" s="137" t="str">
        <f>IF(I63=0,"",I52/I63*100)</f>
        <v/>
      </c>
    </row>
    <row r="53" spans="1:10" ht="25.5" customHeight="1" x14ac:dyDescent="0.2">
      <c r="A53" s="127"/>
      <c r="B53" s="132" t="s">
        <v>63</v>
      </c>
      <c r="C53" s="187" t="s">
        <v>64</v>
      </c>
      <c r="D53" s="188"/>
      <c r="E53" s="188"/>
      <c r="F53" s="139" t="s">
        <v>26</v>
      </c>
      <c r="G53" s="133"/>
      <c r="H53" s="133"/>
      <c r="I53" s="133">
        <f>'03 01-2018 Pol'!G41</f>
        <v>0</v>
      </c>
      <c r="J53" s="137" t="str">
        <f>IF(I63=0,"",I53/I63*100)</f>
        <v/>
      </c>
    </row>
    <row r="54" spans="1:10" ht="25.5" customHeight="1" x14ac:dyDescent="0.2">
      <c r="A54" s="127"/>
      <c r="B54" s="132" t="s">
        <v>65</v>
      </c>
      <c r="C54" s="187" t="s">
        <v>66</v>
      </c>
      <c r="D54" s="188"/>
      <c r="E54" s="188"/>
      <c r="F54" s="139" t="s">
        <v>26</v>
      </c>
      <c r="G54" s="133"/>
      <c r="H54" s="133"/>
      <c r="I54" s="133">
        <f>'03 01-2018 Pol'!G45</f>
        <v>0</v>
      </c>
      <c r="J54" s="137" t="str">
        <f>IF(I63=0,"",I54/I63*100)</f>
        <v/>
      </c>
    </row>
    <row r="55" spans="1:10" ht="25.5" customHeight="1" x14ac:dyDescent="0.2">
      <c r="A55" s="127"/>
      <c r="B55" s="132" t="s">
        <v>67</v>
      </c>
      <c r="C55" s="187" t="s">
        <v>68</v>
      </c>
      <c r="D55" s="188"/>
      <c r="E55" s="188"/>
      <c r="F55" s="139" t="s">
        <v>26</v>
      </c>
      <c r="G55" s="133"/>
      <c r="H55" s="133"/>
      <c r="I55" s="133">
        <f>'03 01-2018 Pol'!G54</f>
        <v>0</v>
      </c>
      <c r="J55" s="137" t="str">
        <f>IF(I63=0,"",I55/I63*100)</f>
        <v/>
      </c>
    </row>
    <row r="56" spans="1:10" ht="25.5" customHeight="1" x14ac:dyDescent="0.2">
      <c r="A56" s="127"/>
      <c r="B56" s="132" t="s">
        <v>69</v>
      </c>
      <c r="C56" s="187" t="s">
        <v>70</v>
      </c>
      <c r="D56" s="188"/>
      <c r="E56" s="188"/>
      <c r="F56" s="139" t="s">
        <v>26</v>
      </c>
      <c r="G56" s="133"/>
      <c r="H56" s="133"/>
      <c r="I56" s="133">
        <f>'03 01-2018 Pol'!G67</f>
        <v>0</v>
      </c>
      <c r="J56" s="137" t="str">
        <f>IF(I63=0,"",I56/I63*100)</f>
        <v/>
      </c>
    </row>
    <row r="57" spans="1:10" ht="25.5" customHeight="1" x14ac:dyDescent="0.2">
      <c r="A57" s="127"/>
      <c r="B57" s="132" t="s">
        <v>71</v>
      </c>
      <c r="C57" s="187" t="s">
        <v>72</v>
      </c>
      <c r="D57" s="188"/>
      <c r="E57" s="188"/>
      <c r="F57" s="139" t="s">
        <v>27</v>
      </c>
      <c r="G57" s="133"/>
      <c r="H57" s="133"/>
      <c r="I57" s="133">
        <f>'03 01-2018 Pol'!G70</f>
        <v>0</v>
      </c>
      <c r="J57" s="137" t="str">
        <f>IF(I63=0,"",I57/I63*100)</f>
        <v/>
      </c>
    </row>
    <row r="58" spans="1:10" ht="25.5" customHeight="1" x14ac:dyDescent="0.2">
      <c r="A58" s="127"/>
      <c r="B58" s="132" t="s">
        <v>73</v>
      </c>
      <c r="C58" s="187" t="s">
        <v>74</v>
      </c>
      <c r="D58" s="188"/>
      <c r="E58" s="188"/>
      <c r="F58" s="139" t="s">
        <v>27</v>
      </c>
      <c r="G58" s="133"/>
      <c r="H58" s="133"/>
      <c r="I58" s="133">
        <f>'03 01-2018 Pol'!G74</f>
        <v>0</v>
      </c>
      <c r="J58" s="137" t="str">
        <f>IF(I63=0,"",I58/I63*100)</f>
        <v/>
      </c>
    </row>
    <row r="59" spans="1:10" ht="25.5" customHeight="1" x14ac:dyDescent="0.2">
      <c r="A59" s="127"/>
      <c r="B59" s="132" t="s">
        <v>75</v>
      </c>
      <c r="C59" s="187" t="s">
        <v>76</v>
      </c>
      <c r="D59" s="188"/>
      <c r="E59" s="188"/>
      <c r="F59" s="139" t="s">
        <v>27</v>
      </c>
      <c r="G59" s="133"/>
      <c r="H59" s="133"/>
      <c r="I59" s="133">
        <f>'03 01-2018 Pol'!G80</f>
        <v>0</v>
      </c>
      <c r="J59" s="137" t="str">
        <f>IF(I63=0,"",I59/I63*100)</f>
        <v/>
      </c>
    </row>
    <row r="60" spans="1:10" ht="25.5" customHeight="1" x14ac:dyDescent="0.2">
      <c r="A60" s="127"/>
      <c r="B60" s="132" t="s">
        <v>77</v>
      </c>
      <c r="C60" s="187" t="s">
        <v>78</v>
      </c>
      <c r="D60" s="188"/>
      <c r="E60" s="188"/>
      <c r="F60" s="139" t="s">
        <v>28</v>
      </c>
      <c r="G60" s="133"/>
      <c r="H60" s="133"/>
      <c r="I60" s="133">
        <f>'03 01-2018 Pol'!G99</f>
        <v>0</v>
      </c>
      <c r="J60" s="137" t="str">
        <f>IF(I63=0,"",I60/I63*100)</f>
        <v/>
      </c>
    </row>
    <row r="61" spans="1:10" ht="25.5" customHeight="1" x14ac:dyDescent="0.2">
      <c r="A61" s="127"/>
      <c r="B61" s="132" t="s">
        <v>79</v>
      </c>
      <c r="C61" s="187" t="s">
        <v>80</v>
      </c>
      <c r="D61" s="188"/>
      <c r="E61" s="188"/>
      <c r="F61" s="139" t="s">
        <v>81</v>
      </c>
      <c r="G61" s="133"/>
      <c r="H61" s="133"/>
      <c r="I61" s="133">
        <f>'03 01-2018 Pol'!G25</f>
        <v>0</v>
      </c>
      <c r="J61" s="137" t="str">
        <f>IF(I63=0,"",I61/I63*100)</f>
        <v/>
      </c>
    </row>
    <row r="62" spans="1:10" ht="25.5" customHeight="1" x14ac:dyDescent="0.2">
      <c r="A62" s="127"/>
      <c r="B62" s="132" t="s">
        <v>82</v>
      </c>
      <c r="C62" s="187" t="s">
        <v>29</v>
      </c>
      <c r="D62" s="188"/>
      <c r="E62" s="188"/>
      <c r="F62" s="139" t="s">
        <v>82</v>
      </c>
      <c r="G62" s="133"/>
      <c r="H62" s="133"/>
      <c r="I62" s="133">
        <f>'03 01-2018 Pol'!G131</f>
        <v>0</v>
      </c>
      <c r="J62" s="137" t="str">
        <f>IF(I63=0,"",I62/I63*100)</f>
        <v/>
      </c>
    </row>
    <row r="63" spans="1:10" ht="25.5" customHeight="1" x14ac:dyDescent="0.2">
      <c r="A63" s="128"/>
      <c r="B63" s="134" t="s">
        <v>1</v>
      </c>
      <c r="C63" s="134"/>
      <c r="D63" s="135"/>
      <c r="E63" s="135"/>
      <c r="F63" s="140"/>
      <c r="G63" s="136"/>
      <c r="H63" s="136"/>
      <c r="I63" s="136">
        <f>SUM(I49:I62)</f>
        <v>0</v>
      </c>
      <c r="J63" s="138">
        <f>SUM(J49:J62)</f>
        <v>0</v>
      </c>
    </row>
    <row r="64" spans="1:10" x14ac:dyDescent="0.2">
      <c r="F64" s="91"/>
      <c r="G64" s="92"/>
      <c r="H64" s="91"/>
      <c r="I64" s="92"/>
      <c r="J64" s="93"/>
    </row>
    <row r="65" spans="6:10" x14ac:dyDescent="0.2">
      <c r="F65" s="91"/>
      <c r="G65" s="92"/>
      <c r="H65" s="91"/>
      <c r="I65" s="92"/>
      <c r="J65" s="93"/>
    </row>
    <row r="66" spans="6:10" x14ac:dyDescent="0.2">
      <c r="F66" s="91"/>
      <c r="G66" s="92"/>
      <c r="H66" s="91"/>
      <c r="I66" s="92"/>
      <c r="J66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8" t="s">
        <v>8</v>
      </c>
      <c r="B2" s="77"/>
      <c r="C2" s="233"/>
      <c r="D2" s="233"/>
      <c r="E2" s="233"/>
      <c r="F2" s="233"/>
      <c r="G2" s="234"/>
    </row>
    <row r="3" spans="1:7" ht="24.95" customHeight="1" x14ac:dyDescent="0.2">
      <c r="A3" s="78" t="s">
        <v>9</v>
      </c>
      <c r="B3" s="77"/>
      <c r="C3" s="233"/>
      <c r="D3" s="233"/>
      <c r="E3" s="233"/>
      <c r="F3" s="233"/>
      <c r="G3" s="234"/>
    </row>
    <row r="4" spans="1:7" ht="24.95" customHeight="1" x14ac:dyDescent="0.2">
      <c r="A4" s="78" t="s">
        <v>10</v>
      </c>
      <c r="B4" s="77"/>
      <c r="C4" s="233"/>
      <c r="D4" s="233"/>
      <c r="E4" s="233"/>
      <c r="F4" s="233"/>
      <c r="G4" s="23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38"/>
  <sheetViews>
    <sheetView tabSelected="1" workbookViewId="0">
      <pane ySplit="7" topLeftCell="A8" activePane="bottomLeft" state="frozen"/>
      <selection pane="bottomLeft" activeCell="Y121" sqref="Y121"/>
    </sheetView>
  </sheetViews>
  <sheetFormatPr defaultRowHeight="12.75" outlineLevelRow="1" x14ac:dyDescent="0.2"/>
  <cols>
    <col min="1" max="1" width="3.42578125" customWidth="1"/>
    <col min="2" max="2" width="12.42578125" style="90" customWidth="1"/>
    <col min="3" max="3" width="38.140625" style="90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23" width="0" hidden="1" customWidth="1"/>
    <col min="29" max="29" width="0" hidden="1" customWidth="1"/>
    <col min="31" max="41" width="0" hidden="1" customWidth="1"/>
    <col min="46" max="46" width="10.85546875" bestFit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G1" t="s">
        <v>84</v>
      </c>
    </row>
    <row r="2" spans="1:60" ht="24.95" customHeight="1" x14ac:dyDescent="0.2">
      <c r="A2" s="143" t="s">
        <v>8</v>
      </c>
      <c r="B2" s="77" t="s">
        <v>49</v>
      </c>
      <c r="C2" s="236" t="s">
        <v>50</v>
      </c>
      <c r="D2" s="237"/>
      <c r="E2" s="237"/>
      <c r="F2" s="237"/>
      <c r="G2" s="238"/>
      <c r="AG2" t="s">
        <v>85</v>
      </c>
    </row>
    <row r="3" spans="1:60" ht="24.95" customHeight="1" x14ac:dyDescent="0.2">
      <c r="A3" s="143" t="s">
        <v>9</v>
      </c>
      <c r="B3" s="77" t="s">
        <v>45</v>
      </c>
      <c r="C3" s="236" t="s">
        <v>46</v>
      </c>
      <c r="D3" s="237"/>
      <c r="E3" s="237"/>
      <c r="F3" s="237"/>
      <c r="G3" s="238"/>
      <c r="AC3" s="90" t="s">
        <v>85</v>
      </c>
      <c r="AG3" t="s">
        <v>86</v>
      </c>
    </row>
    <row r="4" spans="1:60" ht="24.95" customHeight="1" x14ac:dyDescent="0.2">
      <c r="A4" s="144" t="s">
        <v>10</v>
      </c>
      <c r="B4" s="145" t="s">
        <v>43</v>
      </c>
      <c r="C4" s="239" t="s">
        <v>44</v>
      </c>
      <c r="D4" s="240"/>
      <c r="E4" s="240"/>
      <c r="F4" s="240"/>
      <c r="G4" s="241"/>
      <c r="AG4" t="s">
        <v>87</v>
      </c>
    </row>
    <row r="5" spans="1:60" x14ac:dyDescent="0.2">
      <c r="D5" s="142"/>
    </row>
    <row r="6" spans="1:60" ht="38.25" x14ac:dyDescent="0.2">
      <c r="A6" s="147" t="s">
        <v>88</v>
      </c>
      <c r="B6" s="149" t="s">
        <v>89</v>
      </c>
      <c r="C6" s="149" t="s">
        <v>90</v>
      </c>
      <c r="D6" s="148" t="s">
        <v>91</v>
      </c>
      <c r="E6" s="147" t="s">
        <v>92</v>
      </c>
      <c r="F6" s="146" t="s">
        <v>93</v>
      </c>
      <c r="G6" s="147" t="s">
        <v>31</v>
      </c>
      <c r="H6" s="150" t="s">
        <v>32</v>
      </c>
      <c r="I6" s="150" t="s">
        <v>94</v>
      </c>
      <c r="J6" s="150" t="s">
        <v>33</v>
      </c>
      <c r="K6" s="150" t="s">
        <v>95</v>
      </c>
      <c r="L6" s="150" t="s">
        <v>96</v>
      </c>
      <c r="M6" s="150" t="s">
        <v>97</v>
      </c>
      <c r="N6" s="150" t="s">
        <v>98</v>
      </c>
      <c r="O6" s="150" t="s">
        <v>99</v>
      </c>
      <c r="P6" s="150" t="s">
        <v>100</v>
      </c>
      <c r="Q6" s="150" t="s">
        <v>101</v>
      </c>
      <c r="R6" s="150" t="s">
        <v>102</v>
      </c>
      <c r="S6" s="150" t="s">
        <v>103</v>
      </c>
      <c r="T6" s="150" t="s">
        <v>104</v>
      </c>
      <c r="U6" s="150" t="s">
        <v>105</v>
      </c>
      <c r="V6" s="150" t="s">
        <v>106</v>
      </c>
      <c r="W6" s="150" t="s">
        <v>107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56" t="s">
        <v>108</v>
      </c>
      <c r="B8" s="157" t="s">
        <v>55</v>
      </c>
      <c r="C8" s="174" t="s">
        <v>56</v>
      </c>
      <c r="D8" s="158"/>
      <c r="E8" s="159"/>
      <c r="F8" s="160"/>
      <c r="G8" s="161">
        <f>SUMIF(AG9:AG10,"&lt;&gt;NOR",G9:G10)</f>
        <v>0</v>
      </c>
      <c r="H8" s="155"/>
      <c r="I8" s="155">
        <f>SUM(I9:I9)</f>
        <v>77843.8</v>
      </c>
      <c r="J8" s="155"/>
      <c r="K8" s="155">
        <f>SUM(K9:K9)</f>
        <v>41114.65</v>
      </c>
      <c r="L8" s="155"/>
      <c r="M8" s="155">
        <f>SUM(M9:M9)</f>
        <v>0</v>
      </c>
      <c r="N8" s="155"/>
      <c r="O8" s="155">
        <f>SUM(O9:O9)</f>
        <v>54.2</v>
      </c>
      <c r="P8" s="155"/>
      <c r="Q8" s="155">
        <f>SUM(Q9:Q9)</f>
        <v>0</v>
      </c>
      <c r="R8" s="155"/>
      <c r="S8" s="155"/>
      <c r="T8" s="155"/>
      <c r="U8" s="155"/>
      <c r="V8" s="155">
        <f>SUM(V9:V9)</f>
        <v>106.66</v>
      </c>
      <c r="W8" s="155"/>
      <c r="AG8" t="s">
        <v>109</v>
      </c>
    </row>
    <row r="9" spans="1:60" outlineLevel="1" x14ac:dyDescent="0.2">
      <c r="A9" s="168">
        <v>1</v>
      </c>
      <c r="B9" s="169" t="s">
        <v>110</v>
      </c>
      <c r="C9" s="175" t="s">
        <v>111</v>
      </c>
      <c r="D9" s="170" t="s">
        <v>112</v>
      </c>
      <c r="E9" s="171">
        <v>27.761600000000001</v>
      </c>
      <c r="F9" s="172"/>
      <c r="G9" s="173"/>
      <c r="H9" s="154">
        <v>2804.01</v>
      </c>
      <c r="I9" s="154">
        <f>ROUND(E9*H9,2)</f>
        <v>77843.8</v>
      </c>
      <c r="J9" s="154">
        <v>1480.99</v>
      </c>
      <c r="K9" s="154">
        <f>ROUND(E9*J9,2)</f>
        <v>41114.65</v>
      </c>
      <c r="L9" s="154">
        <v>21</v>
      </c>
      <c r="M9" s="154">
        <f>G9*(1+L9/100)</f>
        <v>0</v>
      </c>
      <c r="N9" s="154">
        <v>1.95224</v>
      </c>
      <c r="O9" s="154">
        <f>ROUND(E9*N9,2)</f>
        <v>54.2</v>
      </c>
      <c r="P9" s="154">
        <v>0</v>
      </c>
      <c r="Q9" s="154">
        <f>ROUND(E9*P9,2)</f>
        <v>0</v>
      </c>
      <c r="R9" s="154"/>
      <c r="S9" s="154" t="s">
        <v>113</v>
      </c>
      <c r="T9" s="154" t="s">
        <v>113</v>
      </c>
      <c r="U9" s="154">
        <v>3.8420000000000001</v>
      </c>
      <c r="V9" s="154">
        <f>ROUND(E9*U9,2)</f>
        <v>106.66</v>
      </c>
      <c r="W9" s="154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114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79"/>
      <c r="B10" s="169" t="s">
        <v>264</v>
      </c>
      <c r="C10" s="175" t="s">
        <v>265</v>
      </c>
      <c r="D10" s="170" t="s">
        <v>120</v>
      </c>
      <c r="E10" s="171">
        <v>98.5</v>
      </c>
      <c r="F10" s="172"/>
      <c r="G10" s="173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56" t="s">
        <v>108</v>
      </c>
      <c r="B11" s="157" t="s">
        <v>57</v>
      </c>
      <c r="C11" s="174" t="s">
        <v>58</v>
      </c>
      <c r="D11" s="158"/>
      <c r="E11" s="159"/>
      <c r="F11" s="160"/>
      <c r="G11" s="161"/>
      <c r="H11" s="155"/>
      <c r="I11" s="155">
        <f>SUM(I12:I12)</f>
        <v>6445.28</v>
      </c>
      <c r="J11" s="155"/>
      <c r="K11" s="155">
        <f>SUM(K12:K12)</f>
        <v>115554.58</v>
      </c>
      <c r="L11" s="155"/>
      <c r="M11" s="155">
        <f>SUM(M12:M12)</f>
        <v>0</v>
      </c>
      <c r="N11" s="155"/>
      <c r="O11" s="155">
        <f>SUM(O12:O12)</f>
        <v>6.57</v>
      </c>
      <c r="P11" s="155"/>
      <c r="Q11" s="155">
        <f>SUM(Q12:Q12)</f>
        <v>0</v>
      </c>
      <c r="R11" s="155"/>
      <c r="S11" s="155"/>
      <c r="T11" s="155"/>
      <c r="U11" s="155"/>
      <c r="V11" s="155">
        <f>SUM(V12:V12)</f>
        <v>321.91000000000003</v>
      </c>
      <c r="W11" s="155"/>
      <c r="AG11" t="s">
        <v>109</v>
      </c>
    </row>
    <row r="12" spans="1:60" outlineLevel="1" x14ac:dyDescent="0.2">
      <c r="A12" s="168">
        <v>2</v>
      </c>
      <c r="B12" s="169" t="s">
        <v>115</v>
      </c>
      <c r="C12" s="175" t="s">
        <v>116</v>
      </c>
      <c r="D12" s="170" t="s">
        <v>117</v>
      </c>
      <c r="E12" s="171">
        <v>1770.68</v>
      </c>
      <c r="F12" s="172"/>
      <c r="G12" s="173"/>
      <c r="H12" s="154">
        <v>3.64</v>
      </c>
      <c r="I12" s="154">
        <f>ROUND(E12*H12,2)</f>
        <v>6445.28</v>
      </c>
      <c r="J12" s="154">
        <v>65.260000000000005</v>
      </c>
      <c r="K12" s="154">
        <f>ROUND(E12*J12,2)</f>
        <v>115554.58</v>
      </c>
      <c r="L12" s="154">
        <v>21</v>
      </c>
      <c r="M12" s="154">
        <f>G12*(1+L12/100)</f>
        <v>0</v>
      </c>
      <c r="N12" s="154">
        <v>3.7100000000000002E-3</v>
      </c>
      <c r="O12" s="154">
        <f>ROUND(E12*N12,2)</f>
        <v>6.57</v>
      </c>
      <c r="P12" s="154">
        <v>0</v>
      </c>
      <c r="Q12" s="154">
        <f>ROUND(E12*P12,2)</f>
        <v>0</v>
      </c>
      <c r="R12" s="154"/>
      <c r="S12" s="154" t="s">
        <v>113</v>
      </c>
      <c r="T12" s="154" t="s">
        <v>113</v>
      </c>
      <c r="U12" s="154">
        <v>0.18179999999999999</v>
      </c>
      <c r="V12" s="154">
        <f>ROUND(E12*U12,2)</f>
        <v>321.91000000000003</v>
      </c>
      <c r="W12" s="154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114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79"/>
      <c r="B13" s="169" t="s">
        <v>272</v>
      </c>
      <c r="C13" s="175" t="s">
        <v>273</v>
      </c>
      <c r="D13" s="170" t="s">
        <v>120</v>
      </c>
      <c r="E13" s="171">
        <v>55.523200000000003</v>
      </c>
      <c r="F13" s="172"/>
      <c r="G13" s="173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9"/>
      <c r="B14" s="169" t="s">
        <v>274</v>
      </c>
      <c r="C14" s="175" t="s">
        <v>275</v>
      </c>
      <c r="D14" s="170" t="s">
        <v>117</v>
      </c>
      <c r="E14" s="171">
        <v>451.82</v>
      </c>
      <c r="F14" s="172"/>
      <c r="G14" s="173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56" t="s">
        <v>108</v>
      </c>
      <c r="B15" s="157" t="s">
        <v>59</v>
      </c>
      <c r="C15" s="174" t="s">
        <v>60</v>
      </c>
      <c r="D15" s="158"/>
      <c r="E15" s="159"/>
      <c r="F15" s="160"/>
      <c r="G15" s="161"/>
      <c r="H15" s="155"/>
      <c r="I15" s="155">
        <f>SUM(I16:I22)</f>
        <v>4627015.669999999</v>
      </c>
      <c r="J15" s="155"/>
      <c r="K15" s="155">
        <f>SUM(K16:K22)</f>
        <v>2672957.92</v>
      </c>
      <c r="L15" s="155"/>
      <c r="M15" s="155">
        <f>SUM(M16:M22)</f>
        <v>0</v>
      </c>
      <c r="N15" s="155"/>
      <c r="O15" s="155">
        <f>SUM(O16:O22)</f>
        <v>121.10000000000001</v>
      </c>
      <c r="P15" s="155"/>
      <c r="Q15" s="155">
        <f>SUM(Q16:Q22)</f>
        <v>0</v>
      </c>
      <c r="R15" s="155"/>
      <c r="S15" s="155"/>
      <c r="T15" s="155"/>
      <c r="U15" s="155"/>
      <c r="V15" s="155">
        <f>SUM(V16:V22)</f>
        <v>6539.119999999999</v>
      </c>
      <c r="W15" s="155"/>
      <c r="AG15" t="s">
        <v>109</v>
      </c>
    </row>
    <row r="16" spans="1:60" outlineLevel="1" x14ac:dyDescent="0.2">
      <c r="A16" s="168">
        <v>3</v>
      </c>
      <c r="B16" s="169" t="s">
        <v>118</v>
      </c>
      <c r="C16" s="175" t="s">
        <v>119</v>
      </c>
      <c r="D16" s="170" t="s">
        <v>120</v>
      </c>
      <c r="E16" s="171">
        <v>1164.2174</v>
      </c>
      <c r="F16" s="172"/>
      <c r="G16" s="173"/>
      <c r="H16" s="154">
        <v>13.19</v>
      </c>
      <c r="I16" s="154">
        <f t="shared" ref="I16:I22" si="0">ROUND(E16*H16,2)</f>
        <v>15356.03</v>
      </c>
      <c r="J16" s="154">
        <v>28.01</v>
      </c>
      <c r="K16" s="154">
        <f t="shared" ref="K16:K22" si="1">ROUND(E16*J16,2)</f>
        <v>32609.73</v>
      </c>
      <c r="L16" s="154">
        <v>21</v>
      </c>
      <c r="M16" s="154">
        <f t="shared" ref="M16:M22" si="2">G16*(1+L16/100)</f>
        <v>0</v>
      </c>
      <c r="N16" s="154">
        <v>4.0000000000000003E-5</v>
      </c>
      <c r="O16" s="154">
        <f t="shared" ref="O16:O22" si="3">ROUND(E16*N16,2)</f>
        <v>0.05</v>
      </c>
      <c r="P16" s="154">
        <v>0</v>
      </c>
      <c r="Q16" s="154">
        <f t="shared" ref="Q16:Q22" si="4">ROUND(E16*P16,2)</f>
        <v>0</v>
      </c>
      <c r="R16" s="154"/>
      <c r="S16" s="154" t="s">
        <v>113</v>
      </c>
      <c r="T16" s="154" t="s">
        <v>113</v>
      </c>
      <c r="U16" s="154">
        <v>7.8E-2</v>
      </c>
      <c r="V16" s="154">
        <f t="shared" ref="V16:V22" si="5">ROUND(E16*U16,2)</f>
        <v>90.81</v>
      </c>
      <c r="W16" s="154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114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68">
        <v>4</v>
      </c>
      <c r="B17" s="169" t="s">
        <v>121</v>
      </c>
      <c r="C17" s="175" t="s">
        <v>266</v>
      </c>
      <c r="D17" s="170" t="s">
        <v>120</v>
      </c>
      <c r="E17" s="171">
        <v>143.00399999999999</v>
      </c>
      <c r="F17" s="172"/>
      <c r="G17" s="173"/>
      <c r="H17" s="154">
        <v>1291.32</v>
      </c>
      <c r="I17" s="154">
        <f t="shared" si="0"/>
        <v>184663.93</v>
      </c>
      <c r="J17" s="154">
        <v>515.67999999999995</v>
      </c>
      <c r="K17" s="154">
        <f t="shared" si="1"/>
        <v>73744.3</v>
      </c>
      <c r="L17" s="154">
        <v>21</v>
      </c>
      <c r="M17" s="154">
        <f t="shared" si="2"/>
        <v>0</v>
      </c>
      <c r="N17" s="154">
        <v>1.7670000000000002E-2</v>
      </c>
      <c r="O17" s="154">
        <f t="shared" si="3"/>
        <v>2.5299999999999998</v>
      </c>
      <c r="P17" s="154">
        <v>0</v>
      </c>
      <c r="Q17" s="154">
        <f t="shared" si="4"/>
        <v>0</v>
      </c>
      <c r="R17" s="154"/>
      <c r="S17" s="154" t="s">
        <v>113</v>
      </c>
      <c r="T17" s="154" t="s">
        <v>113</v>
      </c>
      <c r="U17" s="154">
        <v>1.2558</v>
      </c>
      <c r="V17" s="154">
        <f t="shared" si="5"/>
        <v>179.58</v>
      </c>
      <c r="W17" s="154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114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33.75" outlineLevel="1" x14ac:dyDescent="0.2">
      <c r="A18" s="168">
        <v>5</v>
      </c>
      <c r="B18" s="169" t="s">
        <v>122</v>
      </c>
      <c r="C18" s="175" t="s">
        <v>267</v>
      </c>
      <c r="D18" s="170" t="s">
        <v>120</v>
      </c>
      <c r="E18" s="171">
        <v>3161.2556</v>
      </c>
      <c r="F18" s="172"/>
      <c r="G18" s="173"/>
      <c r="H18" s="154">
        <v>1241.6099999999999</v>
      </c>
      <c r="I18" s="154">
        <f t="shared" si="0"/>
        <v>3925046.57</v>
      </c>
      <c r="J18" s="154">
        <v>560.39</v>
      </c>
      <c r="K18" s="154">
        <f t="shared" si="1"/>
        <v>1771536.03</v>
      </c>
      <c r="L18" s="154">
        <v>21</v>
      </c>
      <c r="M18" s="154">
        <f t="shared" si="2"/>
        <v>0</v>
      </c>
      <c r="N18" s="154">
        <v>3.3430000000000001E-2</v>
      </c>
      <c r="O18" s="154">
        <f t="shared" si="3"/>
        <v>105.68</v>
      </c>
      <c r="P18" s="154">
        <v>0</v>
      </c>
      <c r="Q18" s="154">
        <f t="shared" si="4"/>
        <v>0</v>
      </c>
      <c r="R18" s="154"/>
      <c r="S18" s="154" t="s">
        <v>113</v>
      </c>
      <c r="T18" s="154" t="s">
        <v>113</v>
      </c>
      <c r="U18" s="154">
        <v>1.3637999999999999</v>
      </c>
      <c r="V18" s="154">
        <f t="shared" si="5"/>
        <v>4311.32</v>
      </c>
      <c r="W18" s="154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114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80">
        <f>G8+G11+G15+G25+G35+G39+G41+G45+G54+G67+G70+G74+G80+G99+G131</f>
        <v>0</v>
      </c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33.75" outlineLevel="1" x14ac:dyDescent="0.2">
      <c r="A19" s="168">
        <v>6</v>
      </c>
      <c r="B19" s="169" t="s">
        <v>123</v>
      </c>
      <c r="C19" s="175" t="s">
        <v>268</v>
      </c>
      <c r="D19" s="170" t="s">
        <v>120</v>
      </c>
      <c r="E19" s="171">
        <v>531.20399999999995</v>
      </c>
      <c r="F19" s="172"/>
      <c r="G19" s="173"/>
      <c r="H19" s="154">
        <v>741.69</v>
      </c>
      <c r="I19" s="154">
        <f t="shared" si="0"/>
        <v>393988.69</v>
      </c>
      <c r="J19" s="154">
        <v>1219.31</v>
      </c>
      <c r="K19" s="154">
        <f t="shared" si="1"/>
        <v>647702.35</v>
      </c>
      <c r="L19" s="154">
        <v>21</v>
      </c>
      <c r="M19" s="154">
        <f t="shared" si="2"/>
        <v>0</v>
      </c>
      <c r="N19" s="154">
        <v>1.915E-2</v>
      </c>
      <c r="O19" s="154">
        <f t="shared" si="3"/>
        <v>10.17</v>
      </c>
      <c r="P19" s="154">
        <v>0</v>
      </c>
      <c r="Q19" s="154">
        <f t="shared" si="4"/>
        <v>0</v>
      </c>
      <c r="R19" s="154"/>
      <c r="S19" s="154" t="s">
        <v>113</v>
      </c>
      <c r="T19" s="154" t="s">
        <v>113</v>
      </c>
      <c r="U19" s="154">
        <v>2.992</v>
      </c>
      <c r="V19" s="154">
        <f t="shared" si="5"/>
        <v>1589.36</v>
      </c>
      <c r="W19" s="154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114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68">
        <v>7</v>
      </c>
      <c r="B20" s="169" t="s">
        <v>124</v>
      </c>
      <c r="C20" s="175" t="s">
        <v>125</v>
      </c>
      <c r="D20" s="170" t="s">
        <v>120</v>
      </c>
      <c r="E20" s="171">
        <v>76.412000000000006</v>
      </c>
      <c r="F20" s="172"/>
      <c r="G20" s="173"/>
      <c r="H20" s="154">
        <v>416.68</v>
      </c>
      <c r="I20" s="154">
        <f t="shared" si="0"/>
        <v>31839.35</v>
      </c>
      <c r="J20" s="154">
        <v>624.32000000000005</v>
      </c>
      <c r="K20" s="154">
        <f t="shared" si="1"/>
        <v>47705.54</v>
      </c>
      <c r="L20" s="154">
        <v>21</v>
      </c>
      <c r="M20" s="154">
        <f t="shared" si="2"/>
        <v>0</v>
      </c>
      <c r="N20" s="154">
        <v>1.1039999999999999E-2</v>
      </c>
      <c r="O20" s="154">
        <f t="shared" si="3"/>
        <v>0.84</v>
      </c>
      <c r="P20" s="154">
        <v>0</v>
      </c>
      <c r="Q20" s="154">
        <f t="shared" si="4"/>
        <v>0</v>
      </c>
      <c r="R20" s="154"/>
      <c r="S20" s="154" t="s">
        <v>113</v>
      </c>
      <c r="T20" s="154" t="s">
        <v>113</v>
      </c>
      <c r="U20" s="154">
        <v>1.5620000000000001</v>
      </c>
      <c r="V20" s="154">
        <f t="shared" si="5"/>
        <v>119.36</v>
      </c>
      <c r="W20" s="154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114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68">
        <v>8</v>
      </c>
      <c r="B21" s="169" t="s">
        <v>126</v>
      </c>
      <c r="C21" s="175" t="s">
        <v>127</v>
      </c>
      <c r="D21" s="170" t="s">
        <v>120</v>
      </c>
      <c r="E21" s="171">
        <v>130.68</v>
      </c>
      <c r="F21" s="172"/>
      <c r="G21" s="173"/>
      <c r="H21" s="154">
        <v>582.5</v>
      </c>
      <c r="I21" s="154">
        <f t="shared" si="0"/>
        <v>76121.100000000006</v>
      </c>
      <c r="J21" s="154">
        <v>631.5</v>
      </c>
      <c r="K21" s="154">
        <f t="shared" si="1"/>
        <v>82524.42</v>
      </c>
      <c r="L21" s="154">
        <v>21</v>
      </c>
      <c r="M21" s="154">
        <f t="shared" si="2"/>
        <v>0</v>
      </c>
      <c r="N21" s="154">
        <v>1.4030000000000001E-2</v>
      </c>
      <c r="O21" s="154">
        <f t="shared" si="3"/>
        <v>1.83</v>
      </c>
      <c r="P21" s="154">
        <v>0</v>
      </c>
      <c r="Q21" s="154">
        <f t="shared" si="4"/>
        <v>0</v>
      </c>
      <c r="R21" s="154"/>
      <c r="S21" s="154" t="s">
        <v>113</v>
      </c>
      <c r="T21" s="154" t="s">
        <v>113</v>
      </c>
      <c r="U21" s="154">
        <v>1.5820000000000001</v>
      </c>
      <c r="V21" s="154">
        <f t="shared" si="5"/>
        <v>206.74</v>
      </c>
      <c r="W21" s="154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114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68">
        <v>9</v>
      </c>
      <c r="B22" s="169" t="s">
        <v>128</v>
      </c>
      <c r="C22" s="175" t="s">
        <v>129</v>
      </c>
      <c r="D22" s="170" t="s">
        <v>120</v>
      </c>
      <c r="E22" s="171">
        <v>98.763999999999996</v>
      </c>
      <c r="F22" s="172"/>
      <c r="G22" s="173"/>
      <c r="H22" s="154">
        <v>0</v>
      </c>
      <c r="I22" s="154">
        <f t="shared" si="0"/>
        <v>0</v>
      </c>
      <c r="J22" s="154">
        <v>173.5</v>
      </c>
      <c r="K22" s="154">
        <f t="shared" si="1"/>
        <v>17135.55</v>
      </c>
      <c r="L22" s="154">
        <v>21</v>
      </c>
      <c r="M22" s="154">
        <f t="shared" si="2"/>
        <v>0</v>
      </c>
      <c r="N22" s="154">
        <v>0</v>
      </c>
      <c r="O22" s="154">
        <f t="shared" si="3"/>
        <v>0</v>
      </c>
      <c r="P22" s="154">
        <v>0</v>
      </c>
      <c r="Q22" s="154">
        <f t="shared" si="4"/>
        <v>0</v>
      </c>
      <c r="R22" s="154"/>
      <c r="S22" s="154" t="s">
        <v>113</v>
      </c>
      <c r="T22" s="154" t="s">
        <v>113</v>
      </c>
      <c r="U22" s="154">
        <v>0.42474000000000001</v>
      </c>
      <c r="V22" s="154">
        <f t="shared" si="5"/>
        <v>41.95</v>
      </c>
      <c r="W22" s="154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114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33.75" outlineLevel="1" x14ac:dyDescent="0.2">
      <c r="A23" s="179"/>
      <c r="B23" s="169" t="s">
        <v>122</v>
      </c>
      <c r="C23" s="175" t="s">
        <v>276</v>
      </c>
      <c r="D23" s="170" t="s">
        <v>120</v>
      </c>
      <c r="E23" s="171">
        <v>98.5</v>
      </c>
      <c r="F23" s="172"/>
      <c r="G23" s="173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79"/>
      <c r="B24" s="169" t="s">
        <v>277</v>
      </c>
      <c r="C24" s="175" t="s">
        <v>278</v>
      </c>
      <c r="D24" s="170" t="s">
        <v>117</v>
      </c>
      <c r="E24" s="171">
        <v>77</v>
      </c>
      <c r="F24" s="172"/>
      <c r="G24" s="173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56" t="s">
        <v>108</v>
      </c>
      <c r="B25" s="157" t="s">
        <v>79</v>
      </c>
      <c r="C25" s="174" t="s">
        <v>80</v>
      </c>
      <c r="D25" s="158"/>
      <c r="E25" s="159"/>
      <c r="F25" s="160"/>
      <c r="G25" s="161"/>
      <c r="H25" s="155"/>
      <c r="I25" s="155">
        <f>SUM(I26:I34)</f>
        <v>0</v>
      </c>
      <c r="J25" s="155"/>
      <c r="K25" s="155">
        <f>SUM(K26:K34)</f>
        <v>447965.49999999994</v>
      </c>
      <c r="L25" s="155"/>
      <c r="M25" s="155">
        <f>SUM(M26:M34)</f>
        <v>0</v>
      </c>
      <c r="N25" s="155"/>
      <c r="O25" s="155">
        <f>SUM(O26:O34)</f>
        <v>0</v>
      </c>
      <c r="P25" s="155"/>
      <c r="Q25" s="155">
        <f>SUM(Q26:Q34)</f>
        <v>0</v>
      </c>
      <c r="R25" s="155"/>
      <c r="S25" s="155"/>
      <c r="T25" s="155"/>
      <c r="U25" s="155"/>
      <c r="V25" s="155">
        <f>SUM(V26:V34)</f>
        <v>617.5</v>
      </c>
      <c r="W25" s="155"/>
      <c r="AG25" t="s">
        <v>109</v>
      </c>
    </row>
    <row r="26" spans="1:60" outlineLevel="1" x14ac:dyDescent="0.2">
      <c r="A26" s="168">
        <v>10</v>
      </c>
      <c r="B26" s="169" t="s">
        <v>130</v>
      </c>
      <c r="C26" s="175" t="s">
        <v>131</v>
      </c>
      <c r="D26" s="170" t="s">
        <v>132</v>
      </c>
      <c r="E26" s="171">
        <v>148.44</v>
      </c>
      <c r="F26" s="172"/>
      <c r="G26" s="173"/>
      <c r="H26" s="154">
        <v>0</v>
      </c>
      <c r="I26" s="154">
        <f t="shared" ref="I26:I34" si="6">ROUND(E26*H26,2)</f>
        <v>0</v>
      </c>
      <c r="J26" s="154">
        <v>300</v>
      </c>
      <c r="K26" s="154">
        <f t="shared" ref="K26:K34" si="7">ROUND(E26*J26,2)</f>
        <v>44532</v>
      </c>
      <c r="L26" s="154">
        <v>21</v>
      </c>
      <c r="M26" s="154">
        <f t="shared" ref="M26:M34" si="8">G26*(1+L26/100)</f>
        <v>0</v>
      </c>
      <c r="N26" s="154">
        <v>0</v>
      </c>
      <c r="O26" s="154">
        <f t="shared" ref="O26:O34" si="9">ROUND(E26*N26,2)</f>
        <v>0</v>
      </c>
      <c r="P26" s="154">
        <v>0</v>
      </c>
      <c r="Q26" s="154">
        <f t="shared" ref="Q26:Q34" si="10">ROUND(E26*P26,2)</f>
        <v>0</v>
      </c>
      <c r="R26" s="154"/>
      <c r="S26" s="154" t="s">
        <v>113</v>
      </c>
      <c r="T26" s="154" t="s">
        <v>113</v>
      </c>
      <c r="U26" s="154">
        <v>0</v>
      </c>
      <c r="V26" s="154">
        <f t="shared" ref="V26:V34" si="11">ROUND(E26*U26,2)</f>
        <v>0</v>
      </c>
      <c r="W26" s="154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114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68">
        <v>11</v>
      </c>
      <c r="B27" s="169" t="s">
        <v>133</v>
      </c>
      <c r="C27" s="175" t="s">
        <v>134</v>
      </c>
      <c r="D27" s="170" t="s">
        <v>132</v>
      </c>
      <c r="E27" s="171">
        <v>70.080100000000002</v>
      </c>
      <c r="F27" s="172"/>
      <c r="G27" s="173"/>
      <c r="H27" s="154">
        <v>0</v>
      </c>
      <c r="I27" s="154">
        <f t="shared" si="6"/>
        <v>0</v>
      </c>
      <c r="J27" s="154">
        <v>1235</v>
      </c>
      <c r="K27" s="154">
        <f t="shared" si="7"/>
        <v>86548.92</v>
      </c>
      <c r="L27" s="154">
        <v>21</v>
      </c>
      <c r="M27" s="154">
        <f t="shared" si="8"/>
        <v>0</v>
      </c>
      <c r="N27" s="154">
        <v>0</v>
      </c>
      <c r="O27" s="154">
        <f t="shared" si="9"/>
        <v>0</v>
      </c>
      <c r="P27" s="154">
        <v>0</v>
      </c>
      <c r="Q27" s="154">
        <f t="shared" si="10"/>
        <v>0</v>
      </c>
      <c r="R27" s="154"/>
      <c r="S27" s="154" t="s">
        <v>113</v>
      </c>
      <c r="T27" s="154" t="s">
        <v>113</v>
      </c>
      <c r="U27" s="154">
        <v>0</v>
      </c>
      <c r="V27" s="154">
        <f t="shared" si="11"/>
        <v>0</v>
      </c>
      <c r="W27" s="154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114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68">
        <v>12</v>
      </c>
      <c r="B28" s="169" t="s">
        <v>135</v>
      </c>
      <c r="C28" s="175" t="s">
        <v>136</v>
      </c>
      <c r="D28" s="170" t="s">
        <v>132</v>
      </c>
      <c r="E28" s="171">
        <v>2.71</v>
      </c>
      <c r="F28" s="172"/>
      <c r="G28" s="173"/>
      <c r="H28" s="154">
        <v>0</v>
      </c>
      <c r="I28" s="154">
        <f t="shared" si="6"/>
        <v>0</v>
      </c>
      <c r="J28" s="154">
        <v>250</v>
      </c>
      <c r="K28" s="154">
        <f t="shared" si="7"/>
        <v>677.5</v>
      </c>
      <c r="L28" s="154">
        <v>21</v>
      </c>
      <c r="M28" s="154">
        <f t="shared" si="8"/>
        <v>0</v>
      </c>
      <c r="N28" s="154">
        <v>0</v>
      </c>
      <c r="O28" s="154">
        <f t="shared" si="9"/>
        <v>0</v>
      </c>
      <c r="P28" s="154">
        <v>0</v>
      </c>
      <c r="Q28" s="154">
        <f t="shared" si="10"/>
        <v>0</v>
      </c>
      <c r="R28" s="154"/>
      <c r="S28" s="154" t="s">
        <v>137</v>
      </c>
      <c r="T28" s="154" t="s">
        <v>138</v>
      </c>
      <c r="U28" s="154">
        <v>0</v>
      </c>
      <c r="V28" s="154">
        <f t="shared" si="11"/>
        <v>0</v>
      </c>
      <c r="W28" s="154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114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68">
        <v>13</v>
      </c>
      <c r="B29" s="169" t="s">
        <v>139</v>
      </c>
      <c r="C29" s="175" t="s">
        <v>140</v>
      </c>
      <c r="D29" s="170" t="s">
        <v>132</v>
      </c>
      <c r="E29" s="171">
        <v>209.46414999999999</v>
      </c>
      <c r="F29" s="172"/>
      <c r="G29" s="173"/>
      <c r="H29" s="154">
        <v>0</v>
      </c>
      <c r="I29" s="154">
        <f t="shared" si="6"/>
        <v>0</v>
      </c>
      <c r="J29" s="154">
        <v>289.5</v>
      </c>
      <c r="K29" s="154">
        <f t="shared" si="7"/>
        <v>60639.87</v>
      </c>
      <c r="L29" s="154">
        <v>21</v>
      </c>
      <c r="M29" s="154">
        <f t="shared" si="8"/>
        <v>0</v>
      </c>
      <c r="N29" s="154">
        <v>0</v>
      </c>
      <c r="O29" s="154">
        <f t="shared" si="9"/>
        <v>0</v>
      </c>
      <c r="P29" s="154">
        <v>0</v>
      </c>
      <c r="Q29" s="154">
        <f t="shared" si="10"/>
        <v>0</v>
      </c>
      <c r="R29" s="154"/>
      <c r="S29" s="154" t="s">
        <v>113</v>
      </c>
      <c r="T29" s="154" t="s">
        <v>113</v>
      </c>
      <c r="U29" s="154">
        <v>0.93300000000000005</v>
      </c>
      <c r="V29" s="154">
        <f t="shared" si="11"/>
        <v>195.43</v>
      </c>
      <c r="W29" s="154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114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14</v>
      </c>
      <c r="B30" s="169" t="s">
        <v>141</v>
      </c>
      <c r="C30" s="175" t="s">
        <v>142</v>
      </c>
      <c r="D30" s="170" t="s">
        <v>132</v>
      </c>
      <c r="E30" s="171">
        <v>209.46414999999999</v>
      </c>
      <c r="F30" s="172"/>
      <c r="G30" s="173"/>
      <c r="H30" s="154">
        <v>0</v>
      </c>
      <c r="I30" s="154">
        <f t="shared" si="6"/>
        <v>0</v>
      </c>
      <c r="J30" s="154">
        <v>178</v>
      </c>
      <c r="K30" s="154">
        <f t="shared" si="7"/>
        <v>37284.620000000003</v>
      </c>
      <c r="L30" s="154">
        <v>21</v>
      </c>
      <c r="M30" s="154">
        <f t="shared" si="8"/>
        <v>0</v>
      </c>
      <c r="N30" s="154">
        <v>0</v>
      </c>
      <c r="O30" s="154">
        <f t="shared" si="9"/>
        <v>0</v>
      </c>
      <c r="P30" s="154">
        <v>0</v>
      </c>
      <c r="Q30" s="154">
        <f t="shared" si="10"/>
        <v>0</v>
      </c>
      <c r="R30" s="154"/>
      <c r="S30" s="154" t="s">
        <v>113</v>
      </c>
      <c r="T30" s="154" t="s">
        <v>113</v>
      </c>
      <c r="U30" s="154">
        <v>0.65300000000000002</v>
      </c>
      <c r="V30" s="154">
        <f t="shared" si="11"/>
        <v>136.78</v>
      </c>
      <c r="W30" s="154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114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68">
        <v>15</v>
      </c>
      <c r="B31" s="169" t="s">
        <v>143</v>
      </c>
      <c r="C31" s="175" t="s">
        <v>144</v>
      </c>
      <c r="D31" s="170" t="s">
        <v>132</v>
      </c>
      <c r="E31" s="171">
        <v>209.46414999999999</v>
      </c>
      <c r="F31" s="172"/>
      <c r="G31" s="173"/>
      <c r="H31" s="154">
        <v>0</v>
      </c>
      <c r="I31" s="154">
        <f t="shared" si="6"/>
        <v>0</v>
      </c>
      <c r="J31" s="154">
        <v>87.5</v>
      </c>
      <c r="K31" s="154">
        <f t="shared" si="7"/>
        <v>18328.11</v>
      </c>
      <c r="L31" s="154">
        <v>21</v>
      </c>
      <c r="M31" s="154">
        <f t="shared" si="8"/>
        <v>0</v>
      </c>
      <c r="N31" s="154">
        <v>0</v>
      </c>
      <c r="O31" s="154">
        <f t="shared" si="9"/>
        <v>0</v>
      </c>
      <c r="P31" s="154">
        <v>0</v>
      </c>
      <c r="Q31" s="154">
        <f t="shared" si="10"/>
        <v>0</v>
      </c>
      <c r="R31" s="154"/>
      <c r="S31" s="154" t="s">
        <v>137</v>
      </c>
      <c r="T31" s="154" t="s">
        <v>138</v>
      </c>
      <c r="U31" s="154">
        <v>0</v>
      </c>
      <c r="V31" s="154">
        <f t="shared" si="11"/>
        <v>0</v>
      </c>
      <c r="W31" s="154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114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68">
        <v>16</v>
      </c>
      <c r="B32" s="169" t="s">
        <v>145</v>
      </c>
      <c r="C32" s="175" t="s">
        <v>146</v>
      </c>
      <c r="D32" s="170" t="s">
        <v>132</v>
      </c>
      <c r="E32" s="171">
        <v>5027.13951</v>
      </c>
      <c r="F32" s="172"/>
      <c r="G32" s="173"/>
      <c r="H32" s="154">
        <v>0</v>
      </c>
      <c r="I32" s="154">
        <f t="shared" si="6"/>
        <v>0</v>
      </c>
      <c r="J32" s="154">
        <v>24.3</v>
      </c>
      <c r="K32" s="154">
        <f t="shared" si="7"/>
        <v>122159.49</v>
      </c>
      <c r="L32" s="154">
        <v>21</v>
      </c>
      <c r="M32" s="154">
        <f t="shared" si="8"/>
        <v>0</v>
      </c>
      <c r="N32" s="154">
        <v>0</v>
      </c>
      <c r="O32" s="154">
        <f t="shared" si="9"/>
        <v>0</v>
      </c>
      <c r="P32" s="154">
        <v>0</v>
      </c>
      <c r="Q32" s="154">
        <f t="shared" si="10"/>
        <v>0</v>
      </c>
      <c r="R32" s="154"/>
      <c r="S32" s="154" t="s">
        <v>137</v>
      </c>
      <c r="T32" s="154" t="s">
        <v>138</v>
      </c>
      <c r="U32" s="154">
        <v>0</v>
      </c>
      <c r="V32" s="154">
        <f t="shared" si="11"/>
        <v>0</v>
      </c>
      <c r="W32" s="154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114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17</v>
      </c>
      <c r="B33" s="169" t="s">
        <v>147</v>
      </c>
      <c r="C33" s="175" t="s">
        <v>148</v>
      </c>
      <c r="D33" s="170" t="s">
        <v>132</v>
      </c>
      <c r="E33" s="171">
        <v>209.46414999999999</v>
      </c>
      <c r="F33" s="172"/>
      <c r="G33" s="173"/>
      <c r="H33" s="154">
        <v>0</v>
      </c>
      <c r="I33" s="154">
        <f t="shared" si="6"/>
        <v>0</v>
      </c>
      <c r="J33" s="154">
        <v>257</v>
      </c>
      <c r="K33" s="154">
        <f t="shared" si="7"/>
        <v>53832.29</v>
      </c>
      <c r="L33" s="154">
        <v>21</v>
      </c>
      <c r="M33" s="154">
        <f t="shared" si="8"/>
        <v>0</v>
      </c>
      <c r="N33" s="154">
        <v>0</v>
      </c>
      <c r="O33" s="154">
        <f t="shared" si="9"/>
        <v>0</v>
      </c>
      <c r="P33" s="154">
        <v>0</v>
      </c>
      <c r="Q33" s="154">
        <f t="shared" si="10"/>
        <v>0</v>
      </c>
      <c r="R33" s="154"/>
      <c r="S33" s="154" t="s">
        <v>113</v>
      </c>
      <c r="T33" s="154" t="s">
        <v>113</v>
      </c>
      <c r="U33" s="154">
        <v>0.94199999999999995</v>
      </c>
      <c r="V33" s="154">
        <f t="shared" si="11"/>
        <v>197.32</v>
      </c>
      <c r="W33" s="154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114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18</v>
      </c>
      <c r="B34" s="169" t="s">
        <v>149</v>
      </c>
      <c r="C34" s="175" t="s">
        <v>150</v>
      </c>
      <c r="D34" s="170" t="s">
        <v>132</v>
      </c>
      <c r="E34" s="171">
        <v>837.85658999999998</v>
      </c>
      <c r="F34" s="172"/>
      <c r="G34" s="173"/>
      <c r="H34" s="154">
        <v>0</v>
      </c>
      <c r="I34" s="154">
        <f t="shared" si="6"/>
        <v>0</v>
      </c>
      <c r="J34" s="154">
        <v>28.6</v>
      </c>
      <c r="K34" s="154">
        <f t="shared" si="7"/>
        <v>23962.7</v>
      </c>
      <c r="L34" s="154">
        <v>21</v>
      </c>
      <c r="M34" s="154">
        <f t="shared" si="8"/>
        <v>0</v>
      </c>
      <c r="N34" s="154">
        <v>0</v>
      </c>
      <c r="O34" s="154">
        <f t="shared" si="9"/>
        <v>0</v>
      </c>
      <c r="P34" s="154">
        <v>0</v>
      </c>
      <c r="Q34" s="154">
        <f t="shared" si="10"/>
        <v>0</v>
      </c>
      <c r="R34" s="154"/>
      <c r="S34" s="154" t="s">
        <v>113</v>
      </c>
      <c r="T34" s="154" t="s">
        <v>113</v>
      </c>
      <c r="U34" s="154">
        <v>0.105</v>
      </c>
      <c r="V34" s="154">
        <f t="shared" si="11"/>
        <v>87.97</v>
      </c>
      <c r="W34" s="154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114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x14ac:dyDescent="0.2">
      <c r="A35" s="156" t="s">
        <v>108</v>
      </c>
      <c r="B35" s="157" t="s">
        <v>59</v>
      </c>
      <c r="C35" s="174" t="s">
        <v>60</v>
      </c>
      <c r="D35" s="158"/>
      <c r="E35" s="159"/>
      <c r="F35" s="160"/>
      <c r="G35" s="161"/>
      <c r="H35" s="155"/>
      <c r="I35" s="155">
        <f>SUM(I36:I38)</f>
        <v>260274.56</v>
      </c>
      <c r="J35" s="155"/>
      <c r="K35" s="155">
        <f>SUM(K36:K38)</f>
        <v>1959691.77</v>
      </c>
      <c r="L35" s="155"/>
      <c r="M35" s="155">
        <f>SUM(M36:M38)</f>
        <v>0</v>
      </c>
      <c r="N35" s="155"/>
      <c r="O35" s="155">
        <f>SUM(O36:O38)</f>
        <v>223.5</v>
      </c>
      <c r="P35" s="155"/>
      <c r="Q35" s="155">
        <f>SUM(Q36:Q38)</f>
        <v>0</v>
      </c>
      <c r="R35" s="155"/>
      <c r="S35" s="155"/>
      <c r="T35" s="155"/>
      <c r="U35" s="155"/>
      <c r="V35" s="155">
        <f>SUM(V36:V38)</f>
        <v>5217.49</v>
      </c>
      <c r="W35" s="155"/>
      <c r="AG35" t="s">
        <v>109</v>
      </c>
    </row>
    <row r="36" spans="1:60" outlineLevel="1" x14ac:dyDescent="0.2">
      <c r="A36" s="168">
        <v>19</v>
      </c>
      <c r="B36" s="169" t="s">
        <v>151</v>
      </c>
      <c r="C36" s="175" t="s">
        <v>152</v>
      </c>
      <c r="D36" s="170" t="s">
        <v>120</v>
      </c>
      <c r="E36" s="171">
        <v>3835.4636</v>
      </c>
      <c r="F36" s="172"/>
      <c r="G36" s="173"/>
      <c r="H36" s="154">
        <v>62.74</v>
      </c>
      <c r="I36" s="154">
        <f>ROUND(E36*H36,2)</f>
        <v>240636.99</v>
      </c>
      <c r="J36" s="154">
        <v>295.76</v>
      </c>
      <c r="K36" s="154">
        <f>ROUND(E36*J36,2)</f>
        <v>1134376.71</v>
      </c>
      <c r="L36" s="154">
        <v>21</v>
      </c>
      <c r="M36" s="154">
        <f>G36*(1+L36/100)</f>
        <v>0</v>
      </c>
      <c r="N36" s="154">
        <v>5.8250000000000003E-2</v>
      </c>
      <c r="O36" s="154">
        <f>ROUND(E36*N36,2)</f>
        <v>223.42</v>
      </c>
      <c r="P36" s="154">
        <v>0</v>
      </c>
      <c r="Q36" s="154">
        <f>ROUND(E36*P36,2)</f>
        <v>0</v>
      </c>
      <c r="R36" s="154"/>
      <c r="S36" s="154" t="s">
        <v>113</v>
      </c>
      <c r="T36" s="154" t="s">
        <v>113</v>
      </c>
      <c r="U36" s="154">
        <v>0.75033000000000005</v>
      </c>
      <c r="V36" s="154">
        <f>ROUND(E36*U36,2)</f>
        <v>2877.86</v>
      </c>
      <c r="W36" s="154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114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20</v>
      </c>
      <c r="B37" s="169" t="s">
        <v>153</v>
      </c>
      <c r="C37" s="175" t="s">
        <v>154</v>
      </c>
      <c r="D37" s="170" t="s">
        <v>120</v>
      </c>
      <c r="E37" s="171">
        <v>3835.4636</v>
      </c>
      <c r="F37" s="172"/>
      <c r="G37" s="173"/>
      <c r="H37" s="154">
        <v>5.12</v>
      </c>
      <c r="I37" s="154">
        <f>ROUND(E37*H37,2)</f>
        <v>19637.57</v>
      </c>
      <c r="J37" s="154">
        <v>77.180000000000007</v>
      </c>
      <c r="K37" s="154">
        <f>ROUND(E37*J37,2)</f>
        <v>296021.08</v>
      </c>
      <c r="L37" s="154">
        <v>21</v>
      </c>
      <c r="M37" s="154">
        <f>G37*(1+L37/100)</f>
        <v>0</v>
      </c>
      <c r="N37" s="154">
        <v>2.0000000000000002E-5</v>
      </c>
      <c r="O37" s="154">
        <f>ROUND(E37*N37,2)</f>
        <v>0.08</v>
      </c>
      <c r="P37" s="154">
        <v>0</v>
      </c>
      <c r="Q37" s="154">
        <f>ROUND(E37*P37,2)</f>
        <v>0</v>
      </c>
      <c r="R37" s="154"/>
      <c r="S37" s="154" t="s">
        <v>113</v>
      </c>
      <c r="T37" s="154" t="s">
        <v>113</v>
      </c>
      <c r="U37" s="154">
        <v>0.18</v>
      </c>
      <c r="V37" s="154">
        <f>ROUND(E37*U37,2)</f>
        <v>690.38</v>
      </c>
      <c r="W37" s="154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114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68">
        <v>21</v>
      </c>
      <c r="B38" s="169" t="s">
        <v>155</v>
      </c>
      <c r="C38" s="175" t="s">
        <v>156</v>
      </c>
      <c r="D38" s="170" t="s">
        <v>120</v>
      </c>
      <c r="E38" s="171">
        <v>3835.4636</v>
      </c>
      <c r="F38" s="172"/>
      <c r="G38" s="173"/>
      <c r="H38" s="154">
        <v>0</v>
      </c>
      <c r="I38" s="154">
        <f>ROUND(E38*H38,2)</f>
        <v>0</v>
      </c>
      <c r="J38" s="154">
        <v>138</v>
      </c>
      <c r="K38" s="154">
        <f>ROUND(E38*J38,2)</f>
        <v>529293.98</v>
      </c>
      <c r="L38" s="154">
        <v>21</v>
      </c>
      <c r="M38" s="154">
        <f>G38*(1+L38/100)</f>
        <v>0</v>
      </c>
      <c r="N38" s="154">
        <v>0</v>
      </c>
      <c r="O38" s="154">
        <f>ROUND(E38*N38,2)</f>
        <v>0</v>
      </c>
      <c r="P38" s="154">
        <v>0</v>
      </c>
      <c r="Q38" s="154">
        <f>ROUND(E38*P38,2)</f>
        <v>0</v>
      </c>
      <c r="R38" s="154"/>
      <c r="S38" s="154" t="s">
        <v>113</v>
      </c>
      <c r="T38" s="154" t="s">
        <v>113</v>
      </c>
      <c r="U38" s="154">
        <v>0.43</v>
      </c>
      <c r="V38" s="154">
        <f>ROUND(E38*U38,2)</f>
        <v>1649.25</v>
      </c>
      <c r="W38" s="154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114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56" t="s">
        <v>108</v>
      </c>
      <c r="B39" s="157" t="s">
        <v>61</v>
      </c>
      <c r="C39" s="174" t="s">
        <v>62</v>
      </c>
      <c r="D39" s="158"/>
      <c r="E39" s="159"/>
      <c r="F39" s="160"/>
      <c r="G39" s="161"/>
      <c r="H39" s="155"/>
      <c r="I39" s="155">
        <f>SUM(I40:I40)</f>
        <v>4212.1099999999997</v>
      </c>
      <c r="J39" s="155"/>
      <c r="K39" s="155">
        <f>SUM(K40:K40)</f>
        <v>6952.96</v>
      </c>
      <c r="L39" s="155"/>
      <c r="M39" s="155">
        <f>SUM(M40:M40)</f>
        <v>0</v>
      </c>
      <c r="N39" s="155"/>
      <c r="O39" s="155">
        <f>SUM(O40:O40)</f>
        <v>3.5</v>
      </c>
      <c r="P39" s="155"/>
      <c r="Q39" s="155">
        <f>SUM(Q40:Q40)</f>
        <v>0</v>
      </c>
      <c r="R39" s="155"/>
      <c r="S39" s="155"/>
      <c r="T39" s="155"/>
      <c r="U39" s="155"/>
      <c r="V39" s="155">
        <f>SUM(V40:V40)</f>
        <v>17.57</v>
      </c>
      <c r="W39" s="155"/>
      <c r="AG39" t="s">
        <v>109</v>
      </c>
    </row>
    <row r="40" spans="1:60" outlineLevel="1" x14ac:dyDescent="0.2">
      <c r="A40" s="168">
        <v>22</v>
      </c>
      <c r="B40" s="169" t="s">
        <v>157</v>
      </c>
      <c r="C40" s="175" t="s">
        <v>158</v>
      </c>
      <c r="D40" s="170" t="s">
        <v>120</v>
      </c>
      <c r="E40" s="171">
        <v>47.11</v>
      </c>
      <c r="F40" s="172"/>
      <c r="G40" s="173"/>
      <c r="H40" s="154">
        <v>89.41</v>
      </c>
      <c r="I40" s="154">
        <f>ROUND(E40*H40,2)</f>
        <v>4212.1099999999997</v>
      </c>
      <c r="J40" s="154">
        <v>147.59</v>
      </c>
      <c r="K40" s="154">
        <f>ROUND(E40*J40,2)</f>
        <v>6952.96</v>
      </c>
      <c r="L40" s="154">
        <v>21</v>
      </c>
      <c r="M40" s="154">
        <f>G40*(1+L40/100)</f>
        <v>0</v>
      </c>
      <c r="N40" s="154">
        <v>7.4260000000000007E-2</v>
      </c>
      <c r="O40" s="154">
        <f>ROUND(E40*N40,2)</f>
        <v>3.5</v>
      </c>
      <c r="P40" s="154">
        <v>0</v>
      </c>
      <c r="Q40" s="154">
        <f>ROUND(E40*P40,2)</f>
        <v>0</v>
      </c>
      <c r="R40" s="154"/>
      <c r="S40" s="154" t="s">
        <v>113</v>
      </c>
      <c r="T40" s="154" t="s">
        <v>113</v>
      </c>
      <c r="U40" s="154">
        <v>0.373</v>
      </c>
      <c r="V40" s="154">
        <f>ROUND(E40*U40,2)</f>
        <v>17.57</v>
      </c>
      <c r="W40" s="154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114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56" t="s">
        <v>108</v>
      </c>
      <c r="B41" s="157" t="s">
        <v>63</v>
      </c>
      <c r="C41" s="174" t="s">
        <v>64</v>
      </c>
      <c r="D41" s="158"/>
      <c r="E41" s="159"/>
      <c r="F41" s="160"/>
      <c r="G41" s="161"/>
      <c r="H41" s="155"/>
      <c r="I41" s="155">
        <f>SUM(I42:I44)</f>
        <v>7089985.2800000003</v>
      </c>
      <c r="J41" s="155"/>
      <c r="K41" s="155">
        <f>SUM(K42:K44)</f>
        <v>109988.62</v>
      </c>
      <c r="L41" s="155"/>
      <c r="M41" s="155">
        <f>SUM(M42:M44)</f>
        <v>0</v>
      </c>
      <c r="N41" s="155"/>
      <c r="O41" s="155">
        <f>SUM(O42:O44)</f>
        <v>23.180000000000003</v>
      </c>
      <c r="P41" s="155"/>
      <c r="Q41" s="155">
        <f>SUM(Q42:Q44)</f>
        <v>0</v>
      </c>
      <c r="R41" s="155"/>
      <c r="S41" s="155"/>
      <c r="T41" s="155"/>
      <c r="U41" s="155"/>
      <c r="V41" s="155">
        <f>SUM(V42:V44)</f>
        <v>0</v>
      </c>
      <c r="W41" s="155"/>
      <c r="AG41" t="s">
        <v>109</v>
      </c>
    </row>
    <row r="42" spans="1:60" outlineLevel="1" x14ac:dyDescent="0.2">
      <c r="A42" s="168">
        <v>23</v>
      </c>
      <c r="B42" s="169" t="s">
        <v>159</v>
      </c>
      <c r="C42" s="175" t="s">
        <v>160</v>
      </c>
      <c r="D42" s="170" t="s">
        <v>120</v>
      </c>
      <c r="E42" s="171">
        <v>1112.9924000000001</v>
      </c>
      <c r="F42" s="172"/>
      <c r="G42" s="173"/>
      <c r="H42" s="154">
        <v>6230.01</v>
      </c>
      <c r="I42" s="154">
        <f>ROUND(E42*H42,2)</f>
        <v>6933953.7800000003</v>
      </c>
      <c r="J42" s="154">
        <v>-0.01</v>
      </c>
      <c r="K42" s="154">
        <f>ROUND(E42*J42,2)</f>
        <v>-11.13</v>
      </c>
      <c r="L42" s="154">
        <v>21</v>
      </c>
      <c r="M42" s="154">
        <f>G42*(1+L42/100)</f>
        <v>0</v>
      </c>
      <c r="N42" s="154">
        <v>2.0369999999999999E-2</v>
      </c>
      <c r="O42" s="154">
        <f>ROUND(E42*N42,2)</f>
        <v>22.67</v>
      </c>
      <c r="P42" s="154">
        <v>0</v>
      </c>
      <c r="Q42" s="154">
        <f>ROUND(E42*P42,2)</f>
        <v>0</v>
      </c>
      <c r="R42" s="154"/>
      <c r="S42" s="154" t="s">
        <v>137</v>
      </c>
      <c r="T42" s="154" t="s">
        <v>138</v>
      </c>
      <c r="U42" s="154">
        <v>0</v>
      </c>
      <c r="V42" s="154">
        <f>ROUND(E42*U42,2)</f>
        <v>0</v>
      </c>
      <c r="W42" s="154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114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68">
        <v>24</v>
      </c>
      <c r="B43" s="169" t="s">
        <v>161</v>
      </c>
      <c r="C43" s="175" t="s">
        <v>162</v>
      </c>
      <c r="D43" s="170" t="s">
        <v>120</v>
      </c>
      <c r="E43" s="171">
        <v>24.965</v>
      </c>
      <c r="F43" s="172"/>
      <c r="G43" s="173"/>
      <c r="H43" s="154">
        <v>6250.01</v>
      </c>
      <c r="I43" s="154">
        <f>ROUND(E43*H43,2)</f>
        <v>156031.5</v>
      </c>
      <c r="J43" s="154">
        <v>-0.01</v>
      </c>
      <c r="K43" s="154">
        <f>ROUND(E43*J43,2)</f>
        <v>-0.25</v>
      </c>
      <c r="L43" s="154">
        <v>21</v>
      </c>
      <c r="M43" s="154">
        <f>G43*(1+L43/100)</f>
        <v>0</v>
      </c>
      <c r="N43" s="154">
        <v>2.0369999999999999E-2</v>
      </c>
      <c r="O43" s="154">
        <f>ROUND(E43*N43,2)</f>
        <v>0.51</v>
      </c>
      <c r="P43" s="154">
        <v>0</v>
      </c>
      <c r="Q43" s="154">
        <f>ROUND(E43*P43,2)</f>
        <v>0</v>
      </c>
      <c r="R43" s="154"/>
      <c r="S43" s="154" t="s">
        <v>137</v>
      </c>
      <c r="T43" s="154" t="s">
        <v>138</v>
      </c>
      <c r="U43" s="154">
        <v>0</v>
      </c>
      <c r="V43" s="154">
        <f>ROUND(E43*U43,2)</f>
        <v>0</v>
      </c>
      <c r="W43" s="154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114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68">
        <v>25</v>
      </c>
      <c r="B44" s="169" t="s">
        <v>163</v>
      </c>
      <c r="C44" s="175" t="s">
        <v>164</v>
      </c>
      <c r="D44" s="170" t="s">
        <v>165</v>
      </c>
      <c r="E44" s="171">
        <v>2</v>
      </c>
      <c r="F44" s="172"/>
      <c r="G44" s="173"/>
      <c r="H44" s="154">
        <v>0</v>
      </c>
      <c r="I44" s="154">
        <f>ROUND(E44*H44,2)</f>
        <v>0</v>
      </c>
      <c r="J44" s="154">
        <v>55000</v>
      </c>
      <c r="K44" s="154">
        <f>ROUND(E44*J44,2)</f>
        <v>110000</v>
      </c>
      <c r="L44" s="154">
        <v>21</v>
      </c>
      <c r="M44" s="154">
        <f>G44*(1+L44/100)</f>
        <v>0</v>
      </c>
      <c r="N44" s="154">
        <v>0</v>
      </c>
      <c r="O44" s="154">
        <f>ROUND(E44*N44,2)</f>
        <v>0</v>
      </c>
      <c r="P44" s="154">
        <v>0</v>
      </c>
      <c r="Q44" s="154">
        <f>ROUND(E44*P44,2)</f>
        <v>0</v>
      </c>
      <c r="R44" s="154"/>
      <c r="S44" s="154" t="s">
        <v>137</v>
      </c>
      <c r="T44" s="154" t="s">
        <v>138</v>
      </c>
      <c r="U44" s="154">
        <v>0</v>
      </c>
      <c r="V44" s="154">
        <f>ROUND(E44*U44,2)</f>
        <v>0</v>
      </c>
      <c r="W44" s="154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114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56" t="s">
        <v>108</v>
      </c>
      <c r="B45" s="157" t="s">
        <v>65</v>
      </c>
      <c r="C45" s="174" t="s">
        <v>66</v>
      </c>
      <c r="D45" s="158"/>
      <c r="E45" s="159"/>
      <c r="F45" s="160"/>
      <c r="G45" s="161"/>
      <c r="H45" s="155"/>
      <c r="I45" s="155">
        <f>SUM(I46:I52)</f>
        <v>566366.77999999991</v>
      </c>
      <c r="J45" s="155"/>
      <c r="K45" s="155">
        <f>SUM(K46:K52)</f>
        <v>760024.63</v>
      </c>
      <c r="L45" s="155"/>
      <c r="M45" s="155">
        <f>SUM(M46:M52)</f>
        <v>0</v>
      </c>
      <c r="N45" s="155"/>
      <c r="O45" s="155">
        <f>SUM(O46:O52)</f>
        <v>115.7</v>
      </c>
      <c r="P45" s="155"/>
      <c r="Q45" s="155">
        <f>SUM(Q46:Q52)</f>
        <v>0</v>
      </c>
      <c r="R45" s="155"/>
      <c r="S45" s="155"/>
      <c r="T45" s="155"/>
      <c r="U45" s="155"/>
      <c r="V45" s="155">
        <f>SUM(V46:V52)</f>
        <v>1874.38</v>
      </c>
      <c r="W45" s="155"/>
      <c r="AG45" t="s">
        <v>109</v>
      </c>
    </row>
    <row r="46" spans="1:60" outlineLevel="1" x14ac:dyDescent="0.2">
      <c r="A46" s="168">
        <v>26</v>
      </c>
      <c r="B46" s="169" t="s">
        <v>166</v>
      </c>
      <c r="C46" s="175" t="s">
        <v>167</v>
      </c>
      <c r="D46" s="170" t="s">
        <v>120</v>
      </c>
      <c r="E46" s="171">
        <v>4711.87</v>
      </c>
      <c r="F46" s="172"/>
      <c r="G46" s="173"/>
      <c r="H46" s="154">
        <v>0.01</v>
      </c>
      <c r="I46" s="154">
        <f t="shared" ref="I46:I52" si="12">ROUND(E46*H46,2)</f>
        <v>47.12</v>
      </c>
      <c r="J46" s="154">
        <v>63.99</v>
      </c>
      <c r="K46" s="154">
        <f t="shared" ref="K46:K52" si="13">ROUND(E46*J46,2)</f>
        <v>301512.56</v>
      </c>
      <c r="L46" s="154">
        <v>21</v>
      </c>
      <c r="M46" s="154">
        <f t="shared" ref="M46:M52" si="14">G46*(1+L46/100)</f>
        <v>0</v>
      </c>
      <c r="N46" s="154">
        <v>1.8380000000000001E-2</v>
      </c>
      <c r="O46" s="154">
        <f t="shared" ref="O46:O52" si="15">ROUND(E46*N46,2)</f>
        <v>86.6</v>
      </c>
      <c r="P46" s="154">
        <v>0</v>
      </c>
      <c r="Q46" s="154">
        <f t="shared" ref="Q46:Q52" si="16">ROUND(E46*P46,2)</f>
        <v>0</v>
      </c>
      <c r="R46" s="154"/>
      <c r="S46" s="154" t="s">
        <v>113</v>
      </c>
      <c r="T46" s="154" t="s">
        <v>113</v>
      </c>
      <c r="U46" s="154">
        <v>0.13900000000000001</v>
      </c>
      <c r="V46" s="154">
        <f t="shared" ref="V46:V52" si="17">ROUND(E46*U46,2)</f>
        <v>654.95000000000005</v>
      </c>
      <c r="W46" s="154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114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68">
        <v>27</v>
      </c>
      <c r="B47" s="169" t="s">
        <v>168</v>
      </c>
      <c r="C47" s="175" t="s">
        <v>169</v>
      </c>
      <c r="D47" s="170" t="s">
        <v>120</v>
      </c>
      <c r="E47" s="171">
        <v>14135.61</v>
      </c>
      <c r="F47" s="172"/>
      <c r="G47" s="173"/>
      <c r="H47" s="154">
        <v>30.33</v>
      </c>
      <c r="I47" s="154">
        <f t="shared" si="12"/>
        <v>428733.05</v>
      </c>
      <c r="J47" s="154">
        <v>2.67</v>
      </c>
      <c r="K47" s="154">
        <f t="shared" si="13"/>
        <v>37742.080000000002</v>
      </c>
      <c r="L47" s="154">
        <v>21</v>
      </c>
      <c r="M47" s="154">
        <f t="shared" si="14"/>
        <v>0</v>
      </c>
      <c r="N47" s="154">
        <v>9.5E-4</v>
      </c>
      <c r="O47" s="154">
        <f t="shared" si="15"/>
        <v>13.43</v>
      </c>
      <c r="P47" s="154">
        <v>0</v>
      </c>
      <c r="Q47" s="154">
        <f t="shared" si="16"/>
        <v>0</v>
      </c>
      <c r="R47" s="154"/>
      <c r="S47" s="154" t="s">
        <v>113</v>
      </c>
      <c r="T47" s="154" t="s">
        <v>113</v>
      </c>
      <c r="U47" s="154">
        <v>7.0000000000000001E-3</v>
      </c>
      <c r="V47" s="154">
        <f t="shared" si="17"/>
        <v>98.95</v>
      </c>
      <c r="W47" s="154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114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28</v>
      </c>
      <c r="B48" s="169" t="s">
        <v>170</v>
      </c>
      <c r="C48" s="175" t="s">
        <v>171</v>
      </c>
      <c r="D48" s="170" t="s">
        <v>120</v>
      </c>
      <c r="E48" s="171">
        <v>4711.87</v>
      </c>
      <c r="F48" s="172"/>
      <c r="G48" s="173"/>
      <c r="H48" s="154">
        <v>0</v>
      </c>
      <c r="I48" s="154">
        <f t="shared" si="12"/>
        <v>0</v>
      </c>
      <c r="J48" s="154">
        <v>46</v>
      </c>
      <c r="K48" s="154">
        <f t="shared" si="13"/>
        <v>216746.02</v>
      </c>
      <c r="L48" s="154">
        <v>21</v>
      </c>
      <c r="M48" s="154">
        <f t="shared" si="14"/>
        <v>0</v>
      </c>
      <c r="N48" s="154">
        <v>0</v>
      </c>
      <c r="O48" s="154">
        <f t="shared" si="15"/>
        <v>0</v>
      </c>
      <c r="P48" s="154">
        <v>0</v>
      </c>
      <c r="Q48" s="154">
        <f t="shared" si="16"/>
        <v>0</v>
      </c>
      <c r="R48" s="154"/>
      <c r="S48" s="154" t="s">
        <v>113</v>
      </c>
      <c r="T48" s="154" t="s">
        <v>113</v>
      </c>
      <c r="U48" s="154">
        <v>0.11700000000000001</v>
      </c>
      <c r="V48" s="154">
        <f t="shared" si="17"/>
        <v>551.29</v>
      </c>
      <c r="W48" s="154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114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68">
        <v>29</v>
      </c>
      <c r="B49" s="169" t="s">
        <v>172</v>
      </c>
      <c r="C49" s="175" t="s">
        <v>173</v>
      </c>
      <c r="D49" s="170" t="s">
        <v>117</v>
      </c>
      <c r="E49" s="171">
        <v>2355.9349999999999</v>
      </c>
      <c r="F49" s="172"/>
      <c r="G49" s="173"/>
      <c r="H49" s="154">
        <v>12.2</v>
      </c>
      <c r="I49" s="154">
        <f t="shared" si="12"/>
        <v>28742.41</v>
      </c>
      <c r="J49" s="154">
        <v>49.6</v>
      </c>
      <c r="K49" s="154">
        <f t="shared" si="13"/>
        <v>116854.38</v>
      </c>
      <c r="L49" s="154">
        <v>21</v>
      </c>
      <c r="M49" s="154">
        <f t="shared" si="14"/>
        <v>0</v>
      </c>
      <c r="N49" s="154">
        <v>6.3499999999999997E-3</v>
      </c>
      <c r="O49" s="154">
        <f t="shared" si="15"/>
        <v>14.96</v>
      </c>
      <c r="P49" s="154">
        <v>0</v>
      </c>
      <c r="Q49" s="154">
        <f t="shared" si="16"/>
        <v>0</v>
      </c>
      <c r="R49" s="154"/>
      <c r="S49" s="154" t="s">
        <v>113</v>
      </c>
      <c r="T49" s="154" t="s">
        <v>113</v>
      </c>
      <c r="U49" s="154">
        <v>0.14499999999999999</v>
      </c>
      <c r="V49" s="154">
        <f t="shared" si="17"/>
        <v>341.61</v>
      </c>
      <c r="W49" s="154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114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68">
        <v>30</v>
      </c>
      <c r="B50" s="169" t="s">
        <v>174</v>
      </c>
      <c r="C50" s="175" t="s">
        <v>175</v>
      </c>
      <c r="D50" s="170" t="s">
        <v>120</v>
      </c>
      <c r="E50" s="171">
        <v>4711.87</v>
      </c>
      <c r="F50" s="172"/>
      <c r="G50" s="173"/>
      <c r="H50" s="154">
        <v>0</v>
      </c>
      <c r="I50" s="154">
        <f t="shared" si="12"/>
        <v>0</v>
      </c>
      <c r="J50" s="154">
        <v>11.6</v>
      </c>
      <c r="K50" s="154">
        <f t="shared" si="13"/>
        <v>54657.69</v>
      </c>
      <c r="L50" s="154">
        <v>21</v>
      </c>
      <c r="M50" s="154">
        <f t="shared" si="14"/>
        <v>0</v>
      </c>
      <c r="N50" s="154">
        <v>0</v>
      </c>
      <c r="O50" s="154">
        <f t="shared" si="15"/>
        <v>0</v>
      </c>
      <c r="P50" s="154">
        <v>0</v>
      </c>
      <c r="Q50" s="154">
        <f t="shared" si="16"/>
        <v>0</v>
      </c>
      <c r="R50" s="154"/>
      <c r="S50" s="154" t="s">
        <v>113</v>
      </c>
      <c r="T50" s="154" t="s">
        <v>113</v>
      </c>
      <c r="U50" s="154">
        <v>3.0300000000000001E-2</v>
      </c>
      <c r="V50" s="154">
        <f t="shared" si="17"/>
        <v>142.77000000000001</v>
      </c>
      <c r="W50" s="154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114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68">
        <v>31</v>
      </c>
      <c r="B51" s="169" t="s">
        <v>176</v>
      </c>
      <c r="C51" s="175" t="s">
        <v>177</v>
      </c>
      <c r="D51" s="170" t="s">
        <v>120</v>
      </c>
      <c r="E51" s="171">
        <v>14135.61</v>
      </c>
      <c r="F51" s="172"/>
      <c r="G51" s="173"/>
      <c r="H51" s="154">
        <v>7.7</v>
      </c>
      <c r="I51" s="154">
        <f t="shared" si="12"/>
        <v>108844.2</v>
      </c>
      <c r="J51" s="154">
        <v>0</v>
      </c>
      <c r="K51" s="154">
        <f t="shared" si="13"/>
        <v>0</v>
      </c>
      <c r="L51" s="154">
        <v>21</v>
      </c>
      <c r="M51" s="154">
        <f t="shared" si="14"/>
        <v>0</v>
      </c>
      <c r="N51" s="154">
        <v>5.0000000000000002E-5</v>
      </c>
      <c r="O51" s="154">
        <f t="shared" si="15"/>
        <v>0.71</v>
      </c>
      <c r="P51" s="154">
        <v>0</v>
      </c>
      <c r="Q51" s="154">
        <f t="shared" si="16"/>
        <v>0</v>
      </c>
      <c r="R51" s="154"/>
      <c r="S51" s="154" t="s">
        <v>113</v>
      </c>
      <c r="T51" s="154" t="s">
        <v>113</v>
      </c>
      <c r="U51" s="154">
        <v>0</v>
      </c>
      <c r="V51" s="154">
        <f t="shared" si="17"/>
        <v>0</v>
      </c>
      <c r="W51" s="154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114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68">
        <v>32</v>
      </c>
      <c r="B52" s="169" t="s">
        <v>178</v>
      </c>
      <c r="C52" s="175" t="s">
        <v>179</v>
      </c>
      <c r="D52" s="170" t="s">
        <v>120</v>
      </c>
      <c r="E52" s="171">
        <v>4711.87</v>
      </c>
      <c r="F52" s="172"/>
      <c r="G52" s="173"/>
      <c r="H52" s="154">
        <v>0</v>
      </c>
      <c r="I52" s="154">
        <f t="shared" si="12"/>
        <v>0</v>
      </c>
      <c r="J52" s="154">
        <v>6.9</v>
      </c>
      <c r="K52" s="154">
        <f t="shared" si="13"/>
        <v>32511.9</v>
      </c>
      <c r="L52" s="154">
        <v>21</v>
      </c>
      <c r="M52" s="154">
        <f t="shared" si="14"/>
        <v>0</v>
      </c>
      <c r="N52" s="154">
        <v>0</v>
      </c>
      <c r="O52" s="154">
        <f t="shared" si="15"/>
        <v>0</v>
      </c>
      <c r="P52" s="154">
        <v>0</v>
      </c>
      <c r="Q52" s="154">
        <f t="shared" si="16"/>
        <v>0</v>
      </c>
      <c r="R52" s="154"/>
      <c r="S52" s="154" t="s">
        <v>113</v>
      </c>
      <c r="T52" s="154" t="s">
        <v>113</v>
      </c>
      <c r="U52" s="154">
        <v>1.7999999999999999E-2</v>
      </c>
      <c r="V52" s="154">
        <f t="shared" si="17"/>
        <v>84.81</v>
      </c>
      <c r="W52" s="154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114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9"/>
      <c r="B53" s="169" t="s">
        <v>65</v>
      </c>
      <c r="C53" s="175" t="s">
        <v>279</v>
      </c>
      <c r="D53" s="170" t="s">
        <v>280</v>
      </c>
      <c r="E53" s="171">
        <v>1</v>
      </c>
      <c r="F53" s="172"/>
      <c r="G53" s="173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4"/>
      <c r="W53" s="154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x14ac:dyDescent="0.2">
      <c r="A54" s="156" t="s">
        <v>108</v>
      </c>
      <c r="B54" s="157" t="s">
        <v>67</v>
      </c>
      <c r="C54" s="174" t="s">
        <v>68</v>
      </c>
      <c r="D54" s="158"/>
      <c r="E54" s="159"/>
      <c r="F54" s="160"/>
      <c r="G54" s="161"/>
      <c r="H54" s="155"/>
      <c r="I54" s="155">
        <f>SUM(I55:I66)</f>
        <v>23796.059999999998</v>
      </c>
      <c r="J54" s="155"/>
      <c r="K54" s="155">
        <f>SUM(K55:K66)</f>
        <v>369266.52999999997</v>
      </c>
      <c r="L54" s="155"/>
      <c r="M54" s="155">
        <f>SUM(M55:M66)</f>
        <v>0</v>
      </c>
      <c r="N54" s="155"/>
      <c r="O54" s="155">
        <f>SUM(O55:O66)</f>
        <v>1</v>
      </c>
      <c r="P54" s="155"/>
      <c r="Q54" s="155">
        <f>SUM(Q55:Q66)</f>
        <v>200.34000000000003</v>
      </c>
      <c r="R54" s="155"/>
      <c r="S54" s="155"/>
      <c r="T54" s="155"/>
      <c r="U54" s="155"/>
      <c r="V54" s="155">
        <f>SUM(V55:V66)</f>
        <v>1062.1999999999998</v>
      </c>
      <c r="W54" s="155"/>
      <c r="AG54" t="s">
        <v>109</v>
      </c>
    </row>
    <row r="55" spans="1:60" ht="22.5" outlineLevel="1" x14ac:dyDescent="0.2">
      <c r="A55" s="168">
        <v>33</v>
      </c>
      <c r="B55" s="169" t="s">
        <v>180</v>
      </c>
      <c r="C55" s="175" t="s">
        <v>181</v>
      </c>
      <c r="D55" s="170" t="s">
        <v>120</v>
      </c>
      <c r="E55" s="171">
        <v>854.22590000000002</v>
      </c>
      <c r="F55" s="172"/>
      <c r="G55" s="173"/>
      <c r="H55" s="154">
        <v>19.559999999999999</v>
      </c>
      <c r="I55" s="154">
        <f t="shared" ref="I55:I66" si="18">ROUND(E55*H55,2)</f>
        <v>16708.66</v>
      </c>
      <c r="J55" s="154">
        <v>123.94</v>
      </c>
      <c r="K55" s="154">
        <f t="shared" ref="K55:K66" si="19">ROUND(E55*J55,2)</f>
        <v>105872.76</v>
      </c>
      <c r="L55" s="154">
        <v>21</v>
      </c>
      <c r="M55" s="154">
        <f t="shared" ref="M55:M66" si="20">G55*(1+L55/100)</f>
        <v>0</v>
      </c>
      <c r="N55" s="154">
        <v>8.1999999999999998E-4</v>
      </c>
      <c r="O55" s="154">
        <f t="shared" ref="O55:O66" si="21">ROUND(E55*N55,2)</f>
        <v>0.7</v>
      </c>
      <c r="P55" s="154">
        <v>4.7E-2</v>
      </c>
      <c r="Q55" s="154">
        <f t="shared" ref="Q55:Q66" si="22">ROUND(E55*P55,2)</f>
        <v>40.15</v>
      </c>
      <c r="R55" s="154"/>
      <c r="S55" s="154" t="s">
        <v>113</v>
      </c>
      <c r="T55" s="154" t="s">
        <v>113</v>
      </c>
      <c r="U55" s="154">
        <v>0.39600000000000002</v>
      </c>
      <c r="V55" s="154">
        <f t="shared" ref="V55:V66" si="23">ROUND(E55*U55,2)</f>
        <v>338.27</v>
      </c>
      <c r="W55" s="154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114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34</v>
      </c>
      <c r="B56" s="169" t="s">
        <v>182</v>
      </c>
      <c r="C56" s="175" t="s">
        <v>183</v>
      </c>
      <c r="D56" s="170" t="s">
        <v>120</v>
      </c>
      <c r="E56" s="171">
        <v>245.98</v>
      </c>
      <c r="F56" s="172"/>
      <c r="G56" s="173"/>
      <c r="H56" s="154">
        <v>14.57</v>
      </c>
      <c r="I56" s="154">
        <f t="shared" si="18"/>
        <v>3583.93</v>
      </c>
      <c r="J56" s="154">
        <v>84.53</v>
      </c>
      <c r="K56" s="154">
        <f t="shared" si="19"/>
        <v>20792.689999999999</v>
      </c>
      <c r="L56" s="154">
        <v>21</v>
      </c>
      <c r="M56" s="154">
        <f t="shared" si="20"/>
        <v>0</v>
      </c>
      <c r="N56" s="154">
        <v>6.0999999999999997E-4</v>
      </c>
      <c r="O56" s="154">
        <f t="shared" si="21"/>
        <v>0.15</v>
      </c>
      <c r="P56" s="154">
        <v>3.4000000000000002E-2</v>
      </c>
      <c r="Q56" s="154">
        <f t="shared" si="22"/>
        <v>8.36</v>
      </c>
      <c r="R56" s="154"/>
      <c r="S56" s="154" t="s">
        <v>113</v>
      </c>
      <c r="T56" s="154" t="s">
        <v>113</v>
      </c>
      <c r="U56" s="154">
        <v>0.27</v>
      </c>
      <c r="V56" s="154">
        <f t="shared" si="23"/>
        <v>66.41</v>
      </c>
      <c r="W56" s="154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114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68">
        <v>35</v>
      </c>
      <c r="B57" s="169" t="s">
        <v>184</v>
      </c>
      <c r="C57" s="175" t="s">
        <v>185</v>
      </c>
      <c r="D57" s="170" t="s">
        <v>120</v>
      </c>
      <c r="E57" s="171">
        <v>45.3</v>
      </c>
      <c r="F57" s="172"/>
      <c r="G57" s="173"/>
      <c r="H57" s="154">
        <v>19.670000000000002</v>
      </c>
      <c r="I57" s="154">
        <f t="shared" si="18"/>
        <v>891.05</v>
      </c>
      <c r="J57" s="154">
        <v>172.83</v>
      </c>
      <c r="K57" s="154">
        <f t="shared" si="19"/>
        <v>7829.2</v>
      </c>
      <c r="L57" s="154">
        <v>21</v>
      </c>
      <c r="M57" s="154">
        <f t="shared" si="20"/>
        <v>0</v>
      </c>
      <c r="N57" s="154">
        <v>8.3000000000000001E-4</v>
      </c>
      <c r="O57" s="154">
        <f t="shared" si="21"/>
        <v>0.04</v>
      </c>
      <c r="P57" s="154">
        <v>0.06</v>
      </c>
      <c r="Q57" s="154">
        <f t="shared" si="22"/>
        <v>2.72</v>
      </c>
      <c r="R57" s="154"/>
      <c r="S57" s="154" t="s">
        <v>113</v>
      </c>
      <c r="T57" s="154" t="s">
        <v>113</v>
      </c>
      <c r="U57" s="154">
        <v>0.55600000000000005</v>
      </c>
      <c r="V57" s="154">
        <f t="shared" si="23"/>
        <v>25.19</v>
      </c>
      <c r="W57" s="154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114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68">
        <v>36</v>
      </c>
      <c r="B58" s="169" t="s">
        <v>186</v>
      </c>
      <c r="C58" s="175" t="s">
        <v>187</v>
      </c>
      <c r="D58" s="170" t="s">
        <v>120</v>
      </c>
      <c r="E58" s="171">
        <v>109.7195</v>
      </c>
      <c r="F58" s="172"/>
      <c r="G58" s="173"/>
      <c r="H58" s="154">
        <v>23.81</v>
      </c>
      <c r="I58" s="154">
        <f t="shared" si="18"/>
        <v>2612.42</v>
      </c>
      <c r="J58" s="154">
        <v>155.69</v>
      </c>
      <c r="K58" s="154">
        <f t="shared" si="19"/>
        <v>17082.23</v>
      </c>
      <c r="L58" s="154">
        <v>21</v>
      </c>
      <c r="M58" s="154">
        <f t="shared" si="20"/>
        <v>0</v>
      </c>
      <c r="N58" s="154">
        <v>1E-3</v>
      </c>
      <c r="O58" s="154">
        <f t="shared" si="21"/>
        <v>0.11</v>
      </c>
      <c r="P58" s="154">
        <v>4.1200000000000001E-2</v>
      </c>
      <c r="Q58" s="154">
        <f t="shared" si="22"/>
        <v>4.5199999999999996</v>
      </c>
      <c r="R58" s="154"/>
      <c r="S58" s="154" t="s">
        <v>113</v>
      </c>
      <c r="T58" s="154" t="s">
        <v>113</v>
      </c>
      <c r="U58" s="154">
        <v>0.498</v>
      </c>
      <c r="V58" s="154">
        <f t="shared" si="23"/>
        <v>54.64</v>
      </c>
      <c r="W58" s="154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114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37</v>
      </c>
      <c r="B59" s="169" t="s">
        <v>188</v>
      </c>
      <c r="C59" s="175" t="s">
        <v>189</v>
      </c>
      <c r="D59" s="170" t="s">
        <v>120</v>
      </c>
      <c r="E59" s="171">
        <v>3835.4636</v>
      </c>
      <c r="F59" s="172"/>
      <c r="G59" s="173"/>
      <c r="H59" s="154">
        <v>0</v>
      </c>
      <c r="I59" s="154">
        <f t="shared" si="18"/>
        <v>0</v>
      </c>
      <c r="J59" s="154">
        <v>35.5</v>
      </c>
      <c r="K59" s="154">
        <f t="shared" si="19"/>
        <v>136158.96</v>
      </c>
      <c r="L59" s="154">
        <v>21</v>
      </c>
      <c r="M59" s="154">
        <f t="shared" si="20"/>
        <v>0</v>
      </c>
      <c r="N59" s="154">
        <v>0</v>
      </c>
      <c r="O59" s="154">
        <f t="shared" si="21"/>
        <v>0</v>
      </c>
      <c r="P59" s="154">
        <v>3.6999999999999998E-2</v>
      </c>
      <c r="Q59" s="154">
        <f t="shared" si="22"/>
        <v>141.91</v>
      </c>
      <c r="R59" s="154"/>
      <c r="S59" s="154" t="s">
        <v>113</v>
      </c>
      <c r="T59" s="154" t="s">
        <v>113</v>
      </c>
      <c r="U59" s="154">
        <v>0.13</v>
      </c>
      <c r="V59" s="154">
        <f t="shared" si="23"/>
        <v>498.61</v>
      </c>
      <c r="W59" s="154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114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68">
        <v>38</v>
      </c>
      <c r="B60" s="169" t="s">
        <v>190</v>
      </c>
      <c r="C60" s="175" t="s">
        <v>191</v>
      </c>
      <c r="D60" s="170" t="s">
        <v>117</v>
      </c>
      <c r="E60" s="171">
        <v>173.72499999999999</v>
      </c>
      <c r="F60" s="172"/>
      <c r="G60" s="173"/>
      <c r="H60" s="154">
        <v>0</v>
      </c>
      <c r="I60" s="154">
        <f t="shared" si="18"/>
        <v>0</v>
      </c>
      <c r="J60" s="154">
        <v>31.8</v>
      </c>
      <c r="K60" s="154">
        <f t="shared" si="19"/>
        <v>5524.46</v>
      </c>
      <c r="L60" s="154">
        <v>21</v>
      </c>
      <c r="M60" s="154">
        <f t="shared" si="20"/>
        <v>0</v>
      </c>
      <c r="N60" s="154">
        <v>0</v>
      </c>
      <c r="O60" s="154">
        <f t="shared" si="21"/>
        <v>0</v>
      </c>
      <c r="P60" s="154">
        <v>3.3600000000000001E-3</v>
      </c>
      <c r="Q60" s="154">
        <f t="shared" si="22"/>
        <v>0.57999999999999996</v>
      </c>
      <c r="R60" s="154"/>
      <c r="S60" s="154" t="s">
        <v>113</v>
      </c>
      <c r="T60" s="154" t="s">
        <v>113</v>
      </c>
      <c r="U60" s="154">
        <v>0.06</v>
      </c>
      <c r="V60" s="154">
        <f t="shared" si="23"/>
        <v>10.42</v>
      </c>
      <c r="W60" s="154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114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68">
        <v>39</v>
      </c>
      <c r="B61" s="169" t="s">
        <v>192</v>
      </c>
      <c r="C61" s="175" t="s">
        <v>193</v>
      </c>
      <c r="D61" s="170" t="s">
        <v>117</v>
      </c>
      <c r="E61" s="171">
        <v>415.16</v>
      </c>
      <c r="F61" s="172"/>
      <c r="G61" s="173"/>
      <c r="H61" s="154">
        <v>0</v>
      </c>
      <c r="I61" s="154">
        <f t="shared" si="18"/>
        <v>0</v>
      </c>
      <c r="J61" s="154">
        <v>42.4</v>
      </c>
      <c r="K61" s="154">
        <f t="shared" si="19"/>
        <v>17602.78</v>
      </c>
      <c r="L61" s="154">
        <v>21</v>
      </c>
      <c r="M61" s="154">
        <f t="shared" si="20"/>
        <v>0</v>
      </c>
      <c r="N61" s="154">
        <v>0</v>
      </c>
      <c r="O61" s="154">
        <f t="shared" si="21"/>
        <v>0</v>
      </c>
      <c r="P61" s="154">
        <v>1.3500000000000001E-3</v>
      </c>
      <c r="Q61" s="154">
        <f t="shared" si="22"/>
        <v>0.56000000000000005</v>
      </c>
      <c r="R61" s="154"/>
      <c r="S61" s="154" t="s">
        <v>113</v>
      </c>
      <c r="T61" s="154" t="s">
        <v>113</v>
      </c>
      <c r="U61" s="154">
        <v>0.08</v>
      </c>
      <c r="V61" s="154">
        <f t="shared" si="23"/>
        <v>33.21</v>
      </c>
      <c r="W61" s="154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114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68">
        <v>40</v>
      </c>
      <c r="B62" s="169" t="s">
        <v>194</v>
      </c>
      <c r="C62" s="175" t="s">
        <v>195</v>
      </c>
      <c r="D62" s="170" t="s">
        <v>117</v>
      </c>
      <c r="E62" s="171">
        <v>216.73</v>
      </c>
      <c r="F62" s="172"/>
      <c r="G62" s="173"/>
      <c r="H62" s="154">
        <v>0</v>
      </c>
      <c r="I62" s="154">
        <f t="shared" si="18"/>
        <v>0</v>
      </c>
      <c r="J62" s="154">
        <v>47.7</v>
      </c>
      <c r="K62" s="154">
        <f t="shared" si="19"/>
        <v>10338.02</v>
      </c>
      <c r="L62" s="154">
        <v>21</v>
      </c>
      <c r="M62" s="154">
        <f t="shared" si="20"/>
        <v>0</v>
      </c>
      <c r="N62" s="154">
        <v>0</v>
      </c>
      <c r="O62" s="154">
        <f t="shared" si="21"/>
        <v>0</v>
      </c>
      <c r="P62" s="154">
        <v>3.9500000000000004E-3</v>
      </c>
      <c r="Q62" s="154">
        <f t="shared" si="22"/>
        <v>0.86</v>
      </c>
      <c r="R62" s="154"/>
      <c r="S62" s="154" t="s">
        <v>113</v>
      </c>
      <c r="T62" s="154" t="s">
        <v>113</v>
      </c>
      <c r="U62" s="154">
        <v>0.09</v>
      </c>
      <c r="V62" s="154">
        <f t="shared" si="23"/>
        <v>19.510000000000002</v>
      </c>
      <c r="W62" s="154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114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68">
        <v>41</v>
      </c>
      <c r="B63" s="169" t="s">
        <v>196</v>
      </c>
      <c r="C63" s="175" t="s">
        <v>197</v>
      </c>
      <c r="D63" s="170" t="s">
        <v>117</v>
      </c>
      <c r="E63" s="171">
        <v>72.02</v>
      </c>
      <c r="F63" s="172"/>
      <c r="G63" s="173"/>
      <c r="H63" s="154">
        <v>0</v>
      </c>
      <c r="I63" s="154">
        <f t="shared" si="18"/>
        <v>0</v>
      </c>
      <c r="J63" s="154">
        <v>47.7</v>
      </c>
      <c r="K63" s="154">
        <f t="shared" si="19"/>
        <v>3435.35</v>
      </c>
      <c r="L63" s="154">
        <v>21</v>
      </c>
      <c r="M63" s="154">
        <f t="shared" si="20"/>
        <v>0</v>
      </c>
      <c r="N63" s="154">
        <v>0</v>
      </c>
      <c r="O63" s="154">
        <f t="shared" si="21"/>
        <v>0</v>
      </c>
      <c r="P63" s="154">
        <v>3.3700000000000002E-3</v>
      </c>
      <c r="Q63" s="154">
        <f t="shared" si="22"/>
        <v>0.24</v>
      </c>
      <c r="R63" s="154"/>
      <c r="S63" s="154" t="s">
        <v>113</v>
      </c>
      <c r="T63" s="154" t="s">
        <v>113</v>
      </c>
      <c r="U63" s="154">
        <v>0.1</v>
      </c>
      <c r="V63" s="154">
        <f t="shared" si="23"/>
        <v>7.2</v>
      </c>
      <c r="W63" s="154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114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68">
        <v>42</v>
      </c>
      <c r="B64" s="169" t="s">
        <v>198</v>
      </c>
      <c r="C64" s="175" t="s">
        <v>199</v>
      </c>
      <c r="D64" s="170" t="s">
        <v>117</v>
      </c>
      <c r="E64" s="171">
        <v>124.8</v>
      </c>
      <c r="F64" s="172"/>
      <c r="G64" s="173"/>
      <c r="H64" s="154">
        <v>0</v>
      </c>
      <c r="I64" s="154">
        <f t="shared" si="18"/>
        <v>0</v>
      </c>
      <c r="J64" s="154">
        <v>37.1</v>
      </c>
      <c r="K64" s="154">
        <f t="shared" si="19"/>
        <v>4630.08</v>
      </c>
      <c r="L64" s="154">
        <v>21</v>
      </c>
      <c r="M64" s="154">
        <f t="shared" si="20"/>
        <v>0</v>
      </c>
      <c r="N64" s="154">
        <v>0</v>
      </c>
      <c r="O64" s="154">
        <f t="shared" si="21"/>
        <v>0</v>
      </c>
      <c r="P64" s="154">
        <v>3.5599999999999998E-3</v>
      </c>
      <c r="Q64" s="154">
        <f t="shared" si="22"/>
        <v>0.44</v>
      </c>
      <c r="R64" s="154"/>
      <c r="S64" s="154" t="s">
        <v>113</v>
      </c>
      <c r="T64" s="154" t="s">
        <v>113</v>
      </c>
      <c r="U64" s="154">
        <v>7.0000000000000007E-2</v>
      </c>
      <c r="V64" s="154">
        <f t="shared" si="23"/>
        <v>8.74</v>
      </c>
      <c r="W64" s="154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114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68">
        <v>43</v>
      </c>
      <c r="B65" s="169" t="s">
        <v>200</v>
      </c>
      <c r="C65" s="175" t="s">
        <v>201</v>
      </c>
      <c r="D65" s="170" t="s">
        <v>202</v>
      </c>
      <c r="E65" s="171">
        <v>1</v>
      </c>
      <c r="F65" s="172"/>
      <c r="G65" s="173"/>
      <c r="H65" s="154">
        <v>0</v>
      </c>
      <c r="I65" s="154">
        <f t="shared" si="18"/>
        <v>0</v>
      </c>
      <c r="J65" s="154">
        <v>20000</v>
      </c>
      <c r="K65" s="154">
        <f t="shared" si="19"/>
        <v>20000</v>
      </c>
      <c r="L65" s="154">
        <v>21</v>
      </c>
      <c r="M65" s="154">
        <f t="shared" si="20"/>
        <v>0</v>
      </c>
      <c r="N65" s="154">
        <v>0</v>
      </c>
      <c r="O65" s="154">
        <f t="shared" si="21"/>
        <v>0</v>
      </c>
      <c r="P65" s="154">
        <v>0</v>
      </c>
      <c r="Q65" s="154">
        <f t="shared" si="22"/>
        <v>0</v>
      </c>
      <c r="R65" s="154"/>
      <c r="S65" s="154" t="s">
        <v>137</v>
      </c>
      <c r="T65" s="154" t="s">
        <v>138</v>
      </c>
      <c r="U65" s="154">
        <v>0</v>
      </c>
      <c r="V65" s="154">
        <f t="shared" si="23"/>
        <v>0</v>
      </c>
      <c r="W65" s="154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114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68">
        <v>44</v>
      </c>
      <c r="B66" s="169" t="s">
        <v>203</v>
      </c>
      <c r="C66" s="175" t="s">
        <v>204</v>
      </c>
      <c r="D66" s="170" t="s">
        <v>202</v>
      </c>
      <c r="E66" s="171">
        <v>1</v>
      </c>
      <c r="F66" s="172"/>
      <c r="G66" s="173"/>
      <c r="H66" s="154">
        <v>0</v>
      </c>
      <c r="I66" s="154">
        <f t="shared" si="18"/>
        <v>0</v>
      </c>
      <c r="J66" s="154">
        <v>20000</v>
      </c>
      <c r="K66" s="154">
        <f t="shared" si="19"/>
        <v>20000</v>
      </c>
      <c r="L66" s="154">
        <v>21</v>
      </c>
      <c r="M66" s="154">
        <f t="shared" si="20"/>
        <v>0</v>
      </c>
      <c r="N66" s="154">
        <v>0</v>
      </c>
      <c r="O66" s="154">
        <f t="shared" si="21"/>
        <v>0</v>
      </c>
      <c r="P66" s="154">
        <v>0</v>
      </c>
      <c r="Q66" s="154">
        <f t="shared" si="22"/>
        <v>0</v>
      </c>
      <c r="R66" s="154"/>
      <c r="S66" s="154" t="s">
        <v>137</v>
      </c>
      <c r="T66" s="154" t="s">
        <v>138</v>
      </c>
      <c r="U66" s="154">
        <v>0</v>
      </c>
      <c r="V66" s="154">
        <f t="shared" si="23"/>
        <v>0</v>
      </c>
      <c r="W66" s="154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114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56" t="s">
        <v>108</v>
      </c>
      <c r="B67" s="157" t="s">
        <v>69</v>
      </c>
      <c r="C67" s="174" t="s">
        <v>70</v>
      </c>
      <c r="D67" s="158"/>
      <c r="E67" s="159"/>
      <c r="F67" s="160"/>
      <c r="G67" s="161"/>
      <c r="H67" s="155"/>
      <c r="I67" s="155">
        <f>SUM(I68:I68)</f>
        <v>0</v>
      </c>
      <c r="J67" s="155"/>
      <c r="K67" s="155">
        <f>SUM(K68:K68)</f>
        <v>532825.74</v>
      </c>
      <c r="L67" s="155"/>
      <c r="M67" s="155">
        <f>SUM(M68:M68)</f>
        <v>0</v>
      </c>
      <c r="N67" s="155"/>
      <c r="O67" s="155">
        <f>SUM(O68:O68)</f>
        <v>0</v>
      </c>
      <c r="P67" s="155"/>
      <c r="Q67" s="155">
        <f>SUM(Q68:Q68)</f>
        <v>0</v>
      </c>
      <c r="R67" s="155"/>
      <c r="S67" s="155"/>
      <c r="T67" s="155"/>
      <c r="U67" s="155"/>
      <c r="V67" s="155">
        <f>SUM(V68:V68)</f>
        <v>1414.1</v>
      </c>
      <c r="W67" s="155"/>
      <c r="AG67" t="s">
        <v>109</v>
      </c>
    </row>
    <row r="68" spans="1:60" outlineLevel="1" x14ac:dyDescent="0.2">
      <c r="A68" s="168">
        <v>45</v>
      </c>
      <c r="B68" s="169" t="s">
        <v>205</v>
      </c>
      <c r="C68" s="175" t="s">
        <v>206</v>
      </c>
      <c r="D68" s="170" t="s">
        <v>132</v>
      </c>
      <c r="E68" s="171">
        <v>548.73918000000003</v>
      </c>
      <c r="F68" s="172"/>
      <c r="G68" s="173"/>
      <c r="H68" s="154">
        <v>0</v>
      </c>
      <c r="I68" s="154">
        <f>ROUND(E68*H68,2)</f>
        <v>0</v>
      </c>
      <c r="J68" s="154">
        <v>971</v>
      </c>
      <c r="K68" s="154">
        <f>ROUND(E68*J68,2)</f>
        <v>532825.74</v>
      </c>
      <c r="L68" s="154">
        <v>21</v>
      </c>
      <c r="M68" s="154">
        <f>G68*(1+L68/100)</f>
        <v>0</v>
      </c>
      <c r="N68" s="154">
        <v>0</v>
      </c>
      <c r="O68" s="154">
        <f>ROUND(E68*N68,2)</f>
        <v>0</v>
      </c>
      <c r="P68" s="154">
        <v>0</v>
      </c>
      <c r="Q68" s="154">
        <f>ROUND(E68*P68,2)</f>
        <v>0</v>
      </c>
      <c r="R68" s="154"/>
      <c r="S68" s="154" t="s">
        <v>113</v>
      </c>
      <c r="T68" s="154" t="s">
        <v>113</v>
      </c>
      <c r="U68" s="154">
        <v>2.577</v>
      </c>
      <c r="V68" s="154">
        <f>ROUND(E68*U68,2)</f>
        <v>1414.1</v>
      </c>
      <c r="W68" s="154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207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9"/>
      <c r="B69" s="169" t="s">
        <v>281</v>
      </c>
      <c r="C69" s="175" t="s">
        <v>282</v>
      </c>
      <c r="D69" s="170" t="s">
        <v>280</v>
      </c>
      <c r="E69" s="171">
        <v>1</v>
      </c>
      <c r="F69" s="172"/>
      <c r="G69" s="173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x14ac:dyDescent="0.2">
      <c r="A70" s="156" t="s">
        <v>108</v>
      </c>
      <c r="B70" s="157" t="s">
        <v>71</v>
      </c>
      <c r="C70" s="174" t="s">
        <v>72</v>
      </c>
      <c r="D70" s="158"/>
      <c r="E70" s="159"/>
      <c r="F70" s="160"/>
      <c r="G70" s="161"/>
      <c r="H70" s="155"/>
      <c r="I70" s="155">
        <f>SUM(I71:I73)</f>
        <v>493558.88</v>
      </c>
      <c r="J70" s="155"/>
      <c r="K70" s="155">
        <f>SUM(K71:K73)</f>
        <v>515717.83</v>
      </c>
      <c r="L70" s="155"/>
      <c r="M70" s="155">
        <f>SUM(M71:M73)</f>
        <v>0</v>
      </c>
      <c r="N70" s="155"/>
      <c r="O70" s="155">
        <f>SUM(O71:O73)</f>
        <v>2.74</v>
      </c>
      <c r="P70" s="155"/>
      <c r="Q70" s="155">
        <f>SUM(Q71:Q73)</f>
        <v>0</v>
      </c>
      <c r="R70" s="155"/>
      <c r="S70" s="155"/>
      <c r="T70" s="155"/>
      <c r="U70" s="155"/>
      <c r="V70" s="155">
        <f>SUM(V71:V73)</f>
        <v>1138.8</v>
      </c>
      <c r="W70" s="155"/>
      <c r="AG70" t="s">
        <v>109</v>
      </c>
    </row>
    <row r="71" spans="1:60" ht="22.5" outlineLevel="1" x14ac:dyDescent="0.2">
      <c r="A71" s="168">
        <v>46</v>
      </c>
      <c r="B71" s="169" t="s">
        <v>208</v>
      </c>
      <c r="C71" s="175" t="s">
        <v>269</v>
      </c>
      <c r="D71" s="170" t="s">
        <v>120</v>
      </c>
      <c r="E71" s="171">
        <v>72.13</v>
      </c>
      <c r="F71" s="172"/>
      <c r="G71" s="173"/>
      <c r="H71" s="154">
        <v>350.23</v>
      </c>
      <c r="I71" s="154">
        <f>ROUND(E71*H71,2)</f>
        <v>25262.09</v>
      </c>
      <c r="J71" s="154">
        <v>380.77</v>
      </c>
      <c r="K71" s="154">
        <f>ROUND(E71*J71,2)</f>
        <v>27464.94</v>
      </c>
      <c r="L71" s="154">
        <v>21</v>
      </c>
      <c r="M71" s="154">
        <f>G71*(1+L71/100)</f>
        <v>0</v>
      </c>
      <c r="N71" s="154">
        <v>2.2000000000000001E-3</v>
      </c>
      <c r="O71" s="154">
        <f>ROUND(E71*N71,2)</f>
        <v>0.16</v>
      </c>
      <c r="P71" s="154">
        <v>0</v>
      </c>
      <c r="Q71" s="154">
        <f>ROUND(E71*P71,2)</f>
        <v>0</v>
      </c>
      <c r="R71" s="154"/>
      <c r="S71" s="154" t="s">
        <v>113</v>
      </c>
      <c r="T71" s="154" t="s">
        <v>113</v>
      </c>
      <c r="U71" s="154">
        <v>0.91459999999999997</v>
      </c>
      <c r="V71" s="154">
        <f>ROUND(E71*U71,2)</f>
        <v>65.97</v>
      </c>
      <c r="W71" s="154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114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68">
        <v>47</v>
      </c>
      <c r="B72" s="169" t="s">
        <v>208</v>
      </c>
      <c r="C72" s="175" t="s">
        <v>270</v>
      </c>
      <c r="D72" s="170" t="s">
        <v>120</v>
      </c>
      <c r="E72" s="171">
        <v>1173</v>
      </c>
      <c r="F72" s="172"/>
      <c r="G72" s="173"/>
      <c r="H72" s="154">
        <v>399.23</v>
      </c>
      <c r="I72" s="154">
        <f>ROUND(E72*H72,2)</f>
        <v>468296.79</v>
      </c>
      <c r="J72" s="154">
        <v>380.77</v>
      </c>
      <c r="K72" s="154">
        <f>ROUND(E72*J72,2)</f>
        <v>446643.21</v>
      </c>
      <c r="L72" s="154">
        <v>21</v>
      </c>
      <c r="M72" s="154">
        <f>G72*(1+L72/100)</f>
        <v>0</v>
      </c>
      <c r="N72" s="154">
        <v>2.2000000000000001E-3</v>
      </c>
      <c r="O72" s="154">
        <f>ROUND(E72*N72,2)</f>
        <v>2.58</v>
      </c>
      <c r="P72" s="154">
        <v>0</v>
      </c>
      <c r="Q72" s="154">
        <f>ROUND(E72*P72,2)</f>
        <v>0</v>
      </c>
      <c r="R72" s="154"/>
      <c r="S72" s="154" t="s">
        <v>113</v>
      </c>
      <c r="T72" s="154" t="s">
        <v>113</v>
      </c>
      <c r="U72" s="154">
        <v>0.91459999999999997</v>
      </c>
      <c r="V72" s="154">
        <f>ROUND(E72*U72,2)</f>
        <v>1072.83</v>
      </c>
      <c r="W72" s="154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114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48</v>
      </c>
      <c r="B73" s="169" t="s">
        <v>209</v>
      </c>
      <c r="C73" s="175" t="s">
        <v>210</v>
      </c>
      <c r="D73" s="170" t="s">
        <v>0</v>
      </c>
      <c r="E73" s="171">
        <v>9676.6702999999998</v>
      </c>
      <c r="F73" s="172"/>
      <c r="G73" s="173"/>
      <c r="H73" s="154">
        <v>0</v>
      </c>
      <c r="I73" s="154">
        <f>ROUND(E73*H73,2)</f>
        <v>0</v>
      </c>
      <c r="J73" s="154">
        <v>4.3</v>
      </c>
      <c r="K73" s="154">
        <f>ROUND(E73*J73,2)</f>
        <v>41609.68</v>
      </c>
      <c r="L73" s="154">
        <v>21</v>
      </c>
      <c r="M73" s="154">
        <f>G73*(1+L73/100)</f>
        <v>0</v>
      </c>
      <c r="N73" s="154">
        <v>0</v>
      </c>
      <c r="O73" s="154">
        <f>ROUND(E73*N73,2)</f>
        <v>0</v>
      </c>
      <c r="P73" s="154">
        <v>0</v>
      </c>
      <c r="Q73" s="154">
        <f>ROUND(E73*P73,2)</f>
        <v>0</v>
      </c>
      <c r="R73" s="154"/>
      <c r="S73" s="154" t="s">
        <v>113</v>
      </c>
      <c r="T73" s="154" t="s">
        <v>113</v>
      </c>
      <c r="U73" s="154">
        <v>0</v>
      </c>
      <c r="V73" s="154">
        <f>ROUND(E73*U73,2)</f>
        <v>0</v>
      </c>
      <c r="W73" s="154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207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">
      <c r="A74" s="156" t="s">
        <v>108</v>
      </c>
      <c r="B74" s="157" t="s">
        <v>73</v>
      </c>
      <c r="C74" s="174" t="s">
        <v>74</v>
      </c>
      <c r="D74" s="158"/>
      <c r="E74" s="159"/>
      <c r="F74" s="160"/>
      <c r="G74" s="161"/>
      <c r="H74" s="155"/>
      <c r="I74" s="155">
        <f>SUM(I75:I79)</f>
        <v>1274471.8799999999</v>
      </c>
      <c r="J74" s="155"/>
      <c r="K74" s="155">
        <f>SUM(K75:K79)</f>
        <v>178514.33999999997</v>
      </c>
      <c r="L74" s="155"/>
      <c r="M74" s="155">
        <f>SUM(M75:M79)</f>
        <v>0</v>
      </c>
      <c r="N74" s="155"/>
      <c r="O74" s="155">
        <f>SUM(O75:O79)</f>
        <v>12.28</v>
      </c>
      <c r="P74" s="155"/>
      <c r="Q74" s="155">
        <f>SUM(Q75:Q79)</f>
        <v>0</v>
      </c>
      <c r="R74" s="155"/>
      <c r="S74" s="155"/>
      <c r="T74" s="155"/>
      <c r="U74" s="155"/>
      <c r="V74" s="155">
        <f>SUM(V75:V79)</f>
        <v>348.64</v>
      </c>
      <c r="W74" s="155"/>
      <c r="AG74" t="s">
        <v>109</v>
      </c>
    </row>
    <row r="75" spans="1:60" ht="22.5" outlineLevel="1" x14ac:dyDescent="0.2">
      <c r="A75" s="168">
        <v>49</v>
      </c>
      <c r="B75" s="169" t="s">
        <v>211</v>
      </c>
      <c r="C75" s="175" t="s">
        <v>212</v>
      </c>
      <c r="D75" s="170" t="s">
        <v>120</v>
      </c>
      <c r="E75" s="171">
        <v>1245.1300000000001</v>
      </c>
      <c r="F75" s="172"/>
      <c r="G75" s="173"/>
      <c r="H75" s="154">
        <v>42.71</v>
      </c>
      <c r="I75" s="154">
        <f>ROUND(E75*H75,2)</f>
        <v>53179.5</v>
      </c>
      <c r="J75" s="154">
        <v>66.290000000000006</v>
      </c>
      <c r="K75" s="154">
        <f>ROUND(E75*J75,2)</f>
        <v>82539.67</v>
      </c>
      <c r="L75" s="154">
        <v>21</v>
      </c>
      <c r="M75" s="154">
        <f>G75*(1+L75/100)</f>
        <v>0</v>
      </c>
      <c r="N75" s="154">
        <v>3.3E-4</v>
      </c>
      <c r="O75" s="154">
        <f>ROUND(E75*N75,2)</f>
        <v>0.41</v>
      </c>
      <c r="P75" s="154">
        <v>0</v>
      </c>
      <c r="Q75" s="154">
        <f>ROUND(E75*P75,2)</f>
        <v>0</v>
      </c>
      <c r="R75" s="154"/>
      <c r="S75" s="154" t="s">
        <v>113</v>
      </c>
      <c r="T75" s="154" t="s">
        <v>113</v>
      </c>
      <c r="U75" s="154">
        <v>0.16</v>
      </c>
      <c r="V75" s="154">
        <f>ROUND(E75*U75,2)</f>
        <v>199.22</v>
      </c>
      <c r="W75" s="154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114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68">
        <v>50</v>
      </c>
      <c r="B76" s="169" t="s">
        <v>213</v>
      </c>
      <c r="C76" s="175" t="s">
        <v>214</v>
      </c>
      <c r="D76" s="170" t="s">
        <v>120</v>
      </c>
      <c r="E76" s="171">
        <v>1245.1300000000001</v>
      </c>
      <c r="F76" s="172"/>
      <c r="G76" s="173"/>
      <c r="H76" s="154">
        <v>7.07</v>
      </c>
      <c r="I76" s="154">
        <f>ROUND(E76*H76,2)</f>
        <v>8803.07</v>
      </c>
      <c r="J76" s="154">
        <v>49.73</v>
      </c>
      <c r="K76" s="154">
        <f>ROUND(E76*J76,2)</f>
        <v>61920.31</v>
      </c>
      <c r="L76" s="154">
        <v>21</v>
      </c>
      <c r="M76" s="154">
        <f>G76*(1+L76/100)</f>
        <v>0</v>
      </c>
      <c r="N76" s="154">
        <v>2.0000000000000002E-5</v>
      </c>
      <c r="O76" s="154">
        <f>ROUND(E76*N76,2)</f>
        <v>0.02</v>
      </c>
      <c r="P76" s="154">
        <v>0</v>
      </c>
      <c r="Q76" s="154">
        <f>ROUND(E76*P76,2)</f>
        <v>0</v>
      </c>
      <c r="R76" s="154"/>
      <c r="S76" s="154" t="s">
        <v>113</v>
      </c>
      <c r="T76" s="154" t="s">
        <v>113</v>
      </c>
      <c r="U76" s="154">
        <v>0.12</v>
      </c>
      <c r="V76" s="154">
        <f>ROUND(E76*U76,2)</f>
        <v>149.41999999999999</v>
      </c>
      <c r="W76" s="154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114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68">
        <v>51</v>
      </c>
      <c r="B77" s="169" t="s">
        <v>215</v>
      </c>
      <c r="C77" s="175" t="s">
        <v>216</v>
      </c>
      <c r="D77" s="170" t="s">
        <v>112</v>
      </c>
      <c r="E77" s="171">
        <v>403.49160000000001</v>
      </c>
      <c r="F77" s="172"/>
      <c r="G77" s="173"/>
      <c r="H77" s="154">
        <v>2425</v>
      </c>
      <c r="I77" s="154">
        <f>ROUND(E77*H77,2)</f>
        <v>978467.13</v>
      </c>
      <c r="J77" s="154">
        <v>0</v>
      </c>
      <c r="K77" s="154">
        <f>ROUND(E77*J77,2)</f>
        <v>0</v>
      </c>
      <c r="L77" s="154">
        <v>21</v>
      </c>
      <c r="M77" s="154">
        <f>G77*(1+L77/100)</f>
        <v>0</v>
      </c>
      <c r="N77" s="154">
        <v>2.5000000000000001E-2</v>
      </c>
      <c r="O77" s="154">
        <f>ROUND(E77*N77,2)</f>
        <v>10.09</v>
      </c>
      <c r="P77" s="154">
        <v>0</v>
      </c>
      <c r="Q77" s="154">
        <f>ROUND(E77*P77,2)</f>
        <v>0</v>
      </c>
      <c r="R77" s="154" t="s">
        <v>217</v>
      </c>
      <c r="S77" s="154" t="s">
        <v>113</v>
      </c>
      <c r="T77" s="154" t="s">
        <v>113</v>
      </c>
      <c r="U77" s="154">
        <v>0</v>
      </c>
      <c r="V77" s="154">
        <f>ROUND(E77*U77,2)</f>
        <v>0</v>
      </c>
      <c r="W77" s="154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218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68">
        <v>52</v>
      </c>
      <c r="B78" s="169" t="s">
        <v>219</v>
      </c>
      <c r="C78" s="175" t="s">
        <v>271</v>
      </c>
      <c r="D78" s="170" t="s">
        <v>120</v>
      </c>
      <c r="E78" s="171">
        <v>1307.3865000000001</v>
      </c>
      <c r="F78" s="172"/>
      <c r="G78" s="173"/>
      <c r="H78" s="154">
        <v>179</v>
      </c>
      <c r="I78" s="154">
        <f>ROUND(E78*H78,2)</f>
        <v>234022.18</v>
      </c>
      <c r="J78" s="154">
        <v>0</v>
      </c>
      <c r="K78" s="154">
        <f>ROUND(E78*J78,2)</f>
        <v>0</v>
      </c>
      <c r="L78" s="154">
        <v>21</v>
      </c>
      <c r="M78" s="154">
        <f>G78*(1+L78/100)</f>
        <v>0</v>
      </c>
      <c r="N78" s="154">
        <v>1.3500000000000001E-3</v>
      </c>
      <c r="O78" s="154">
        <f>ROUND(E78*N78,2)</f>
        <v>1.76</v>
      </c>
      <c r="P78" s="154">
        <v>0</v>
      </c>
      <c r="Q78" s="154">
        <f>ROUND(E78*P78,2)</f>
        <v>0</v>
      </c>
      <c r="R78" s="154" t="s">
        <v>217</v>
      </c>
      <c r="S78" s="154" t="s">
        <v>113</v>
      </c>
      <c r="T78" s="154" t="s">
        <v>113</v>
      </c>
      <c r="U78" s="154">
        <v>0</v>
      </c>
      <c r="V78" s="154">
        <f>ROUND(E78*U78,2)</f>
        <v>0</v>
      </c>
      <c r="W78" s="154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218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53</v>
      </c>
      <c r="B79" s="169" t="s">
        <v>220</v>
      </c>
      <c r="C79" s="175" t="s">
        <v>221</v>
      </c>
      <c r="D79" s="170" t="s">
        <v>0</v>
      </c>
      <c r="E79" s="171">
        <v>14189.318600000001</v>
      </c>
      <c r="F79" s="172"/>
      <c r="G79" s="173"/>
      <c r="H79" s="154">
        <v>0</v>
      </c>
      <c r="I79" s="154">
        <f>ROUND(E79*H79,2)</f>
        <v>0</v>
      </c>
      <c r="J79" s="154">
        <v>2.4</v>
      </c>
      <c r="K79" s="154">
        <f>ROUND(E79*J79,2)</f>
        <v>34054.36</v>
      </c>
      <c r="L79" s="154">
        <v>21</v>
      </c>
      <c r="M79" s="154">
        <f>G79*(1+L79/100)</f>
        <v>0</v>
      </c>
      <c r="N79" s="154">
        <v>0</v>
      </c>
      <c r="O79" s="154">
        <f>ROUND(E79*N79,2)</f>
        <v>0</v>
      </c>
      <c r="P79" s="154">
        <v>0</v>
      </c>
      <c r="Q79" s="154">
        <f>ROUND(E79*P79,2)</f>
        <v>0</v>
      </c>
      <c r="R79" s="154"/>
      <c r="S79" s="154" t="s">
        <v>113</v>
      </c>
      <c r="T79" s="154" t="s">
        <v>113</v>
      </c>
      <c r="U79" s="154">
        <v>0</v>
      </c>
      <c r="V79" s="154">
        <f>ROUND(E79*U79,2)</f>
        <v>0</v>
      </c>
      <c r="W79" s="154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207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x14ac:dyDescent="0.2">
      <c r="A80" s="156" t="s">
        <v>108</v>
      </c>
      <c r="B80" s="157" t="s">
        <v>75</v>
      </c>
      <c r="C80" s="174" t="s">
        <v>76</v>
      </c>
      <c r="D80" s="158"/>
      <c r="E80" s="159"/>
      <c r="F80" s="160"/>
      <c r="G80" s="161"/>
      <c r="H80" s="155"/>
      <c r="I80" s="155">
        <f>SUM(I81:I97)</f>
        <v>55992.669999999991</v>
      </c>
      <c r="J80" s="155"/>
      <c r="K80" s="155">
        <f>SUM(K81:K97)</f>
        <v>427984.47</v>
      </c>
      <c r="L80" s="155"/>
      <c r="M80" s="155">
        <f>SUM(M81:M97)</f>
        <v>0</v>
      </c>
      <c r="N80" s="155"/>
      <c r="O80" s="155">
        <f>SUM(O81:O97)</f>
        <v>4.38</v>
      </c>
      <c r="P80" s="155"/>
      <c r="Q80" s="155">
        <f>SUM(Q81:Q97)</f>
        <v>9.11</v>
      </c>
      <c r="R80" s="155"/>
      <c r="S80" s="155"/>
      <c r="T80" s="155"/>
      <c r="U80" s="155"/>
      <c r="V80" s="155">
        <f>SUM(V81:V97)</f>
        <v>275.69</v>
      </c>
      <c r="W80" s="155"/>
      <c r="AG80" t="s">
        <v>109</v>
      </c>
    </row>
    <row r="81" spans="1:60" outlineLevel="1" x14ac:dyDescent="0.2">
      <c r="A81" s="168">
        <v>54</v>
      </c>
      <c r="B81" s="169" t="s">
        <v>222</v>
      </c>
      <c r="C81" s="175" t="s">
        <v>223</v>
      </c>
      <c r="D81" s="170" t="s">
        <v>117</v>
      </c>
      <c r="E81" s="171">
        <v>173.72499999999999</v>
      </c>
      <c r="F81" s="172"/>
      <c r="G81" s="173"/>
      <c r="H81" s="154">
        <v>99.52</v>
      </c>
      <c r="I81" s="154">
        <f t="shared" ref="I81:I97" si="24">ROUND(E81*H81,2)</f>
        <v>17289.11</v>
      </c>
      <c r="J81" s="154">
        <v>251.48</v>
      </c>
      <c r="K81" s="154">
        <f t="shared" ref="K81:K97" si="25">ROUND(E81*J81,2)</f>
        <v>43688.36</v>
      </c>
      <c r="L81" s="154">
        <v>21</v>
      </c>
      <c r="M81" s="154">
        <f t="shared" ref="M81:M97" si="26">G81*(1+L81/100)</f>
        <v>0</v>
      </c>
      <c r="N81" s="154">
        <v>3.0799999999999998E-3</v>
      </c>
      <c r="O81" s="154">
        <f t="shared" ref="O81:O97" si="27">ROUND(E81*N81,2)</f>
        <v>0.54</v>
      </c>
      <c r="P81" s="154">
        <v>0</v>
      </c>
      <c r="Q81" s="154">
        <f t="shared" ref="Q81:Q97" si="28">ROUND(E81*P81,2)</f>
        <v>0</v>
      </c>
      <c r="R81" s="154"/>
      <c r="S81" s="154" t="s">
        <v>113</v>
      </c>
      <c r="T81" s="154" t="s">
        <v>113</v>
      </c>
      <c r="U81" s="154">
        <v>0.5</v>
      </c>
      <c r="V81" s="154">
        <f t="shared" ref="V81:V97" si="29">ROUND(E81*U81,2)</f>
        <v>86.86</v>
      </c>
      <c r="W81" s="154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114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55</v>
      </c>
      <c r="B82" s="169" t="s">
        <v>224</v>
      </c>
      <c r="C82" s="175" t="s">
        <v>225</v>
      </c>
      <c r="D82" s="170" t="s">
        <v>165</v>
      </c>
      <c r="E82" s="171">
        <v>8</v>
      </c>
      <c r="F82" s="172"/>
      <c r="G82" s="173"/>
      <c r="H82" s="154">
        <v>67.150000000000006</v>
      </c>
      <c r="I82" s="154">
        <f t="shared" si="24"/>
        <v>537.20000000000005</v>
      </c>
      <c r="J82" s="154">
        <v>523.85</v>
      </c>
      <c r="K82" s="154">
        <f t="shared" si="25"/>
        <v>4190.8</v>
      </c>
      <c r="L82" s="154">
        <v>21</v>
      </c>
      <c r="M82" s="154">
        <f t="shared" si="26"/>
        <v>0</v>
      </c>
      <c r="N82" s="154">
        <v>1.65E-3</v>
      </c>
      <c r="O82" s="154">
        <f t="shared" si="27"/>
        <v>0.01</v>
      </c>
      <c r="P82" s="154">
        <v>0</v>
      </c>
      <c r="Q82" s="154">
        <f t="shared" si="28"/>
        <v>0</v>
      </c>
      <c r="R82" s="154"/>
      <c r="S82" s="154" t="s">
        <v>113</v>
      </c>
      <c r="T82" s="154" t="s">
        <v>113</v>
      </c>
      <c r="U82" s="154">
        <v>1.1373500000000001</v>
      </c>
      <c r="V82" s="154">
        <f t="shared" si="29"/>
        <v>9.1</v>
      </c>
      <c r="W82" s="154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114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56</v>
      </c>
      <c r="B83" s="169" t="s">
        <v>226</v>
      </c>
      <c r="C83" s="175" t="s">
        <v>227</v>
      </c>
      <c r="D83" s="170" t="s">
        <v>117</v>
      </c>
      <c r="E83" s="171">
        <v>124.8</v>
      </c>
      <c r="F83" s="172"/>
      <c r="G83" s="173"/>
      <c r="H83" s="154">
        <v>147.44999999999999</v>
      </c>
      <c r="I83" s="154">
        <f t="shared" si="24"/>
        <v>18401.759999999998</v>
      </c>
      <c r="J83" s="154">
        <v>284.55</v>
      </c>
      <c r="K83" s="154">
        <f t="shared" si="25"/>
        <v>35511.839999999997</v>
      </c>
      <c r="L83" s="154">
        <v>21</v>
      </c>
      <c r="M83" s="154">
        <f t="shared" si="26"/>
        <v>0</v>
      </c>
      <c r="N83" s="154">
        <v>3.7799999999999999E-3</v>
      </c>
      <c r="O83" s="154">
        <f t="shared" si="27"/>
        <v>0.47</v>
      </c>
      <c r="P83" s="154">
        <v>0</v>
      </c>
      <c r="Q83" s="154">
        <f t="shared" si="28"/>
        <v>0</v>
      </c>
      <c r="R83" s="154"/>
      <c r="S83" s="154" t="s">
        <v>113</v>
      </c>
      <c r="T83" s="154" t="s">
        <v>113</v>
      </c>
      <c r="U83" s="154">
        <v>0.64195000000000002</v>
      </c>
      <c r="V83" s="154">
        <f t="shared" si="29"/>
        <v>80.12</v>
      </c>
      <c r="W83" s="154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114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57</v>
      </c>
      <c r="B84" s="169" t="s">
        <v>228</v>
      </c>
      <c r="C84" s="175" t="s">
        <v>229</v>
      </c>
      <c r="D84" s="170" t="s">
        <v>120</v>
      </c>
      <c r="E84" s="171">
        <v>1245.1300000000001</v>
      </c>
      <c r="F84" s="172"/>
      <c r="G84" s="173"/>
      <c r="H84" s="154">
        <v>0</v>
      </c>
      <c r="I84" s="154">
        <f t="shared" si="24"/>
        <v>0</v>
      </c>
      <c r="J84" s="154">
        <v>42.4</v>
      </c>
      <c r="K84" s="154">
        <f t="shared" si="25"/>
        <v>52793.51</v>
      </c>
      <c r="L84" s="154">
        <v>21</v>
      </c>
      <c r="M84" s="154">
        <f t="shared" si="26"/>
        <v>0</v>
      </c>
      <c r="N84" s="154">
        <v>0</v>
      </c>
      <c r="O84" s="154">
        <f t="shared" si="27"/>
        <v>0</v>
      </c>
      <c r="P84" s="154">
        <v>7.3200000000000001E-3</v>
      </c>
      <c r="Q84" s="154">
        <f t="shared" si="28"/>
        <v>9.11</v>
      </c>
      <c r="R84" s="154"/>
      <c r="S84" s="154" t="s">
        <v>113</v>
      </c>
      <c r="T84" s="154" t="s">
        <v>113</v>
      </c>
      <c r="U84" s="154">
        <v>0.08</v>
      </c>
      <c r="V84" s="154">
        <f t="shared" si="29"/>
        <v>99.61</v>
      </c>
      <c r="W84" s="154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114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68">
        <v>58</v>
      </c>
      <c r="B85" s="169" t="s">
        <v>230</v>
      </c>
      <c r="C85" s="175" t="s">
        <v>231</v>
      </c>
      <c r="D85" s="170" t="s">
        <v>117</v>
      </c>
      <c r="E85" s="171">
        <v>6.78</v>
      </c>
      <c r="F85" s="172"/>
      <c r="G85" s="173"/>
      <c r="H85" s="154">
        <v>0</v>
      </c>
      <c r="I85" s="154">
        <f t="shared" si="24"/>
        <v>0</v>
      </c>
      <c r="J85" s="154">
        <v>404.5</v>
      </c>
      <c r="K85" s="154">
        <f t="shared" si="25"/>
        <v>2742.51</v>
      </c>
      <c r="L85" s="154">
        <v>21</v>
      </c>
      <c r="M85" s="154">
        <f t="shared" si="26"/>
        <v>0</v>
      </c>
      <c r="N85" s="154">
        <v>3.8300000000000001E-3</v>
      </c>
      <c r="O85" s="154">
        <f t="shared" si="27"/>
        <v>0.03</v>
      </c>
      <c r="P85" s="154">
        <v>0</v>
      </c>
      <c r="Q85" s="154">
        <f t="shared" si="28"/>
        <v>0</v>
      </c>
      <c r="R85" s="154"/>
      <c r="S85" s="154" t="s">
        <v>137</v>
      </c>
      <c r="T85" s="154" t="s">
        <v>138</v>
      </c>
      <c r="U85" s="154">
        <v>0</v>
      </c>
      <c r="V85" s="154">
        <f t="shared" si="29"/>
        <v>0</v>
      </c>
      <c r="W85" s="154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114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68">
        <v>59</v>
      </c>
      <c r="B86" s="169" t="s">
        <v>232</v>
      </c>
      <c r="C86" s="175" t="s">
        <v>233</v>
      </c>
      <c r="D86" s="170" t="s">
        <v>117</v>
      </c>
      <c r="E86" s="171">
        <v>356.77</v>
      </c>
      <c r="F86" s="172"/>
      <c r="G86" s="173"/>
      <c r="H86" s="154">
        <v>0</v>
      </c>
      <c r="I86" s="154">
        <f t="shared" si="24"/>
        <v>0</v>
      </c>
      <c r="J86" s="154">
        <v>440.5</v>
      </c>
      <c r="K86" s="154">
        <f t="shared" si="25"/>
        <v>157157.19</v>
      </c>
      <c r="L86" s="154">
        <v>21</v>
      </c>
      <c r="M86" s="154">
        <f t="shared" si="26"/>
        <v>0</v>
      </c>
      <c r="N86" s="154">
        <v>4.3699999999999998E-3</v>
      </c>
      <c r="O86" s="154">
        <f t="shared" si="27"/>
        <v>1.56</v>
      </c>
      <c r="P86" s="154">
        <v>0</v>
      </c>
      <c r="Q86" s="154">
        <f t="shared" si="28"/>
        <v>0</v>
      </c>
      <c r="R86" s="154"/>
      <c r="S86" s="154" t="s">
        <v>137</v>
      </c>
      <c r="T86" s="154" t="s">
        <v>138</v>
      </c>
      <c r="U86" s="154">
        <v>0</v>
      </c>
      <c r="V86" s="154">
        <f t="shared" si="29"/>
        <v>0</v>
      </c>
      <c r="W86" s="154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114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68">
        <v>60</v>
      </c>
      <c r="B87" s="169" t="s">
        <v>234</v>
      </c>
      <c r="C87" s="175" t="s">
        <v>235</v>
      </c>
      <c r="D87" s="170" t="s">
        <v>117</v>
      </c>
      <c r="E87" s="171">
        <v>51.61</v>
      </c>
      <c r="F87" s="172"/>
      <c r="G87" s="173"/>
      <c r="H87" s="154">
        <v>95</v>
      </c>
      <c r="I87" s="154">
        <f t="shared" si="24"/>
        <v>4902.95</v>
      </c>
      <c r="J87" s="154">
        <v>362.02</v>
      </c>
      <c r="K87" s="154">
        <f t="shared" si="25"/>
        <v>18683.849999999999</v>
      </c>
      <c r="L87" s="154">
        <v>21</v>
      </c>
      <c r="M87" s="154">
        <f t="shared" si="26"/>
        <v>0</v>
      </c>
      <c r="N87" s="154">
        <v>4.9100000000000003E-3</v>
      </c>
      <c r="O87" s="154">
        <f t="shared" si="27"/>
        <v>0.25</v>
      </c>
      <c r="P87" s="154">
        <v>0</v>
      </c>
      <c r="Q87" s="154">
        <f t="shared" si="28"/>
        <v>0</v>
      </c>
      <c r="R87" s="154"/>
      <c r="S87" s="154" t="s">
        <v>137</v>
      </c>
      <c r="T87" s="154" t="s">
        <v>138</v>
      </c>
      <c r="U87" s="154">
        <v>0</v>
      </c>
      <c r="V87" s="154">
        <f t="shared" si="29"/>
        <v>0</v>
      </c>
      <c r="W87" s="154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114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68">
        <v>61</v>
      </c>
      <c r="B88" s="169" t="s">
        <v>236</v>
      </c>
      <c r="C88" s="175" t="s">
        <v>237</v>
      </c>
      <c r="D88" s="170" t="s">
        <v>117</v>
      </c>
      <c r="E88" s="171">
        <v>130.13</v>
      </c>
      <c r="F88" s="172"/>
      <c r="G88" s="173"/>
      <c r="H88" s="154">
        <v>0</v>
      </c>
      <c r="I88" s="154">
        <f t="shared" si="24"/>
        <v>0</v>
      </c>
      <c r="J88" s="154">
        <v>371.5</v>
      </c>
      <c r="K88" s="154">
        <f t="shared" si="25"/>
        <v>48343.3</v>
      </c>
      <c r="L88" s="154">
        <v>21</v>
      </c>
      <c r="M88" s="154">
        <f t="shared" si="26"/>
        <v>0</v>
      </c>
      <c r="N88" s="154">
        <v>4.8500000000000001E-3</v>
      </c>
      <c r="O88" s="154">
        <f t="shared" si="27"/>
        <v>0.63</v>
      </c>
      <c r="P88" s="154">
        <v>0</v>
      </c>
      <c r="Q88" s="154">
        <f t="shared" si="28"/>
        <v>0</v>
      </c>
      <c r="R88" s="154"/>
      <c r="S88" s="154" t="s">
        <v>137</v>
      </c>
      <c r="T88" s="154" t="s">
        <v>138</v>
      </c>
      <c r="U88" s="154">
        <v>0</v>
      </c>
      <c r="V88" s="154">
        <f t="shared" si="29"/>
        <v>0</v>
      </c>
      <c r="W88" s="154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114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68">
        <v>62</v>
      </c>
      <c r="B89" s="169" t="s">
        <v>238</v>
      </c>
      <c r="C89" s="175" t="s">
        <v>239</v>
      </c>
      <c r="D89" s="170" t="s">
        <v>117</v>
      </c>
      <c r="E89" s="171">
        <v>47.98</v>
      </c>
      <c r="F89" s="172"/>
      <c r="G89" s="173"/>
      <c r="H89" s="154">
        <v>120.11</v>
      </c>
      <c r="I89" s="154">
        <f t="shared" si="24"/>
        <v>5762.88</v>
      </c>
      <c r="J89" s="154">
        <v>276.26</v>
      </c>
      <c r="K89" s="154">
        <f t="shared" si="25"/>
        <v>13254.95</v>
      </c>
      <c r="L89" s="154">
        <v>21</v>
      </c>
      <c r="M89" s="154">
        <f t="shared" si="26"/>
        <v>0</v>
      </c>
      <c r="N89" s="154">
        <v>5.4000000000000003E-3</v>
      </c>
      <c r="O89" s="154">
        <f t="shared" si="27"/>
        <v>0.26</v>
      </c>
      <c r="P89" s="154">
        <v>0</v>
      </c>
      <c r="Q89" s="154">
        <f t="shared" si="28"/>
        <v>0</v>
      </c>
      <c r="R89" s="154"/>
      <c r="S89" s="154" t="s">
        <v>137</v>
      </c>
      <c r="T89" s="154" t="s">
        <v>138</v>
      </c>
      <c r="U89" s="154">
        <v>0</v>
      </c>
      <c r="V89" s="154">
        <f t="shared" si="29"/>
        <v>0</v>
      </c>
      <c r="W89" s="154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114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68">
        <v>63</v>
      </c>
      <c r="B90" s="169" t="s">
        <v>240</v>
      </c>
      <c r="C90" s="175" t="s">
        <v>241</v>
      </c>
      <c r="D90" s="170" t="s">
        <v>117</v>
      </c>
      <c r="E90" s="171">
        <v>25.88</v>
      </c>
      <c r="F90" s="172"/>
      <c r="G90" s="173"/>
      <c r="H90" s="154">
        <v>0</v>
      </c>
      <c r="I90" s="154">
        <f t="shared" si="24"/>
        <v>0</v>
      </c>
      <c r="J90" s="154">
        <v>415</v>
      </c>
      <c r="K90" s="154">
        <f t="shared" si="25"/>
        <v>10740.2</v>
      </c>
      <c r="L90" s="154">
        <v>21</v>
      </c>
      <c r="M90" s="154">
        <f t="shared" si="26"/>
        <v>0</v>
      </c>
      <c r="N90" s="154">
        <v>5.9500000000000004E-3</v>
      </c>
      <c r="O90" s="154">
        <f t="shared" si="27"/>
        <v>0.15</v>
      </c>
      <c r="P90" s="154">
        <v>0</v>
      </c>
      <c r="Q90" s="154">
        <f t="shared" si="28"/>
        <v>0</v>
      </c>
      <c r="R90" s="154"/>
      <c r="S90" s="154" t="s">
        <v>137</v>
      </c>
      <c r="T90" s="154" t="s">
        <v>138</v>
      </c>
      <c r="U90" s="154">
        <v>0</v>
      </c>
      <c r="V90" s="154">
        <f t="shared" si="29"/>
        <v>0</v>
      </c>
      <c r="W90" s="154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114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68">
        <v>64</v>
      </c>
      <c r="B91" s="169" t="s">
        <v>242</v>
      </c>
      <c r="C91" s="175" t="s">
        <v>243</v>
      </c>
      <c r="D91" s="170" t="s">
        <v>117</v>
      </c>
      <c r="E91" s="171">
        <v>12.74</v>
      </c>
      <c r="F91" s="172"/>
      <c r="G91" s="173"/>
      <c r="H91" s="154">
        <v>0</v>
      </c>
      <c r="I91" s="154">
        <f t="shared" si="24"/>
        <v>0</v>
      </c>
      <c r="J91" s="154">
        <v>415</v>
      </c>
      <c r="K91" s="154">
        <f t="shared" si="25"/>
        <v>5287.1</v>
      </c>
      <c r="L91" s="154">
        <v>21</v>
      </c>
      <c r="M91" s="154">
        <f t="shared" si="26"/>
        <v>0</v>
      </c>
      <c r="N91" s="154">
        <v>5.9500000000000004E-3</v>
      </c>
      <c r="O91" s="154">
        <f t="shared" si="27"/>
        <v>0.08</v>
      </c>
      <c r="P91" s="154">
        <v>0</v>
      </c>
      <c r="Q91" s="154">
        <f t="shared" si="28"/>
        <v>0</v>
      </c>
      <c r="R91" s="154"/>
      <c r="S91" s="154" t="s">
        <v>137</v>
      </c>
      <c r="T91" s="154" t="s">
        <v>138</v>
      </c>
      <c r="U91" s="154">
        <v>0</v>
      </c>
      <c r="V91" s="154">
        <f t="shared" si="29"/>
        <v>0</v>
      </c>
      <c r="W91" s="154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114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68">
        <v>65</v>
      </c>
      <c r="B92" s="169" t="s">
        <v>244</v>
      </c>
      <c r="C92" s="175" t="s">
        <v>245</v>
      </c>
      <c r="D92" s="170" t="s">
        <v>117</v>
      </c>
      <c r="E92" s="171">
        <v>12.5</v>
      </c>
      <c r="F92" s="172"/>
      <c r="G92" s="173"/>
      <c r="H92" s="154">
        <v>0</v>
      </c>
      <c r="I92" s="154">
        <f t="shared" si="24"/>
        <v>0</v>
      </c>
      <c r="J92" s="154">
        <v>303</v>
      </c>
      <c r="K92" s="154">
        <f t="shared" si="25"/>
        <v>3787.5</v>
      </c>
      <c r="L92" s="154">
        <v>21</v>
      </c>
      <c r="M92" s="154">
        <f t="shared" si="26"/>
        <v>0</v>
      </c>
      <c r="N92" s="154">
        <v>2.98E-3</v>
      </c>
      <c r="O92" s="154">
        <f t="shared" si="27"/>
        <v>0.04</v>
      </c>
      <c r="P92" s="154">
        <v>0</v>
      </c>
      <c r="Q92" s="154">
        <f t="shared" si="28"/>
        <v>0</v>
      </c>
      <c r="R92" s="154"/>
      <c r="S92" s="154" t="s">
        <v>137</v>
      </c>
      <c r="T92" s="154" t="s">
        <v>138</v>
      </c>
      <c r="U92" s="154">
        <v>0</v>
      </c>
      <c r="V92" s="154">
        <f t="shared" si="29"/>
        <v>0</v>
      </c>
      <c r="W92" s="154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114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68">
        <v>66</v>
      </c>
      <c r="B93" s="169" t="s">
        <v>246</v>
      </c>
      <c r="C93" s="175" t="s">
        <v>247</v>
      </c>
      <c r="D93" s="170" t="s">
        <v>117</v>
      </c>
      <c r="E93" s="171">
        <v>21.94</v>
      </c>
      <c r="F93" s="172"/>
      <c r="G93" s="173"/>
      <c r="H93" s="154">
        <v>152.04</v>
      </c>
      <c r="I93" s="154">
        <f t="shared" si="24"/>
        <v>3335.76</v>
      </c>
      <c r="J93" s="154">
        <v>367.08</v>
      </c>
      <c r="K93" s="154">
        <f t="shared" si="25"/>
        <v>8053.74</v>
      </c>
      <c r="L93" s="154">
        <v>21</v>
      </c>
      <c r="M93" s="154">
        <f t="shared" si="26"/>
        <v>0</v>
      </c>
      <c r="N93" s="154">
        <v>5.9699999999999996E-3</v>
      </c>
      <c r="O93" s="154">
        <f t="shared" si="27"/>
        <v>0.13</v>
      </c>
      <c r="P93" s="154">
        <v>0</v>
      </c>
      <c r="Q93" s="154">
        <f t="shared" si="28"/>
        <v>0</v>
      </c>
      <c r="R93" s="154"/>
      <c r="S93" s="154" t="s">
        <v>137</v>
      </c>
      <c r="T93" s="154" t="s">
        <v>138</v>
      </c>
      <c r="U93" s="154">
        <v>0</v>
      </c>
      <c r="V93" s="154">
        <f t="shared" si="29"/>
        <v>0</v>
      </c>
      <c r="W93" s="154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114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68">
        <v>67</v>
      </c>
      <c r="B94" s="169" t="s">
        <v>248</v>
      </c>
      <c r="C94" s="175" t="s">
        <v>249</v>
      </c>
      <c r="D94" s="170" t="s">
        <v>117</v>
      </c>
      <c r="E94" s="171">
        <v>4.2300000000000004</v>
      </c>
      <c r="F94" s="172"/>
      <c r="G94" s="173"/>
      <c r="H94" s="154">
        <v>155.04</v>
      </c>
      <c r="I94" s="154">
        <f t="shared" si="24"/>
        <v>655.82</v>
      </c>
      <c r="J94" s="154">
        <v>367.08</v>
      </c>
      <c r="K94" s="154">
        <f t="shared" si="25"/>
        <v>1552.75</v>
      </c>
      <c r="L94" s="154">
        <v>21</v>
      </c>
      <c r="M94" s="154">
        <f t="shared" si="26"/>
        <v>0</v>
      </c>
      <c r="N94" s="154">
        <v>5.9699999999999996E-3</v>
      </c>
      <c r="O94" s="154">
        <f t="shared" si="27"/>
        <v>0.03</v>
      </c>
      <c r="P94" s="154">
        <v>0</v>
      </c>
      <c r="Q94" s="154">
        <f t="shared" si="28"/>
        <v>0</v>
      </c>
      <c r="R94" s="154"/>
      <c r="S94" s="154" t="s">
        <v>137</v>
      </c>
      <c r="T94" s="154" t="s">
        <v>138</v>
      </c>
      <c r="U94" s="154">
        <v>0</v>
      </c>
      <c r="V94" s="154">
        <f t="shared" si="29"/>
        <v>0</v>
      </c>
      <c r="W94" s="154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114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68">
        <v>68</v>
      </c>
      <c r="B95" s="169" t="s">
        <v>250</v>
      </c>
      <c r="C95" s="175" t="s">
        <v>251</v>
      </c>
      <c r="D95" s="170" t="s">
        <v>117</v>
      </c>
      <c r="E95" s="171">
        <v>26.99</v>
      </c>
      <c r="F95" s="172"/>
      <c r="G95" s="173"/>
      <c r="H95" s="154">
        <v>143.03</v>
      </c>
      <c r="I95" s="154">
        <f t="shared" si="24"/>
        <v>3860.38</v>
      </c>
      <c r="J95" s="154">
        <v>367.09</v>
      </c>
      <c r="K95" s="154">
        <f t="shared" si="25"/>
        <v>9907.76</v>
      </c>
      <c r="L95" s="154">
        <v>21</v>
      </c>
      <c r="M95" s="154">
        <f t="shared" si="26"/>
        <v>0</v>
      </c>
      <c r="N95" s="154">
        <v>5.9699999999999996E-3</v>
      </c>
      <c r="O95" s="154">
        <f t="shared" si="27"/>
        <v>0.16</v>
      </c>
      <c r="P95" s="154">
        <v>0</v>
      </c>
      <c r="Q95" s="154">
        <f t="shared" si="28"/>
        <v>0</v>
      </c>
      <c r="R95" s="154"/>
      <c r="S95" s="154" t="s">
        <v>137</v>
      </c>
      <c r="T95" s="154" t="s">
        <v>138</v>
      </c>
      <c r="U95" s="154">
        <v>0</v>
      </c>
      <c r="V95" s="154">
        <f t="shared" si="29"/>
        <v>0</v>
      </c>
      <c r="W95" s="154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114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68">
        <v>69</v>
      </c>
      <c r="B96" s="169" t="s">
        <v>252</v>
      </c>
      <c r="C96" s="175" t="s">
        <v>253</v>
      </c>
      <c r="D96" s="170" t="s">
        <v>117</v>
      </c>
      <c r="E96" s="171">
        <v>6.36</v>
      </c>
      <c r="F96" s="172"/>
      <c r="G96" s="173"/>
      <c r="H96" s="154">
        <v>196.04</v>
      </c>
      <c r="I96" s="154">
        <f t="shared" si="24"/>
        <v>1246.81</v>
      </c>
      <c r="J96" s="154">
        <v>367.08</v>
      </c>
      <c r="K96" s="154">
        <f t="shared" si="25"/>
        <v>2334.63</v>
      </c>
      <c r="L96" s="154">
        <v>21</v>
      </c>
      <c r="M96" s="154">
        <f t="shared" si="26"/>
        <v>0</v>
      </c>
      <c r="N96" s="154">
        <v>5.9699999999999996E-3</v>
      </c>
      <c r="O96" s="154">
        <f t="shared" si="27"/>
        <v>0.04</v>
      </c>
      <c r="P96" s="154">
        <v>0</v>
      </c>
      <c r="Q96" s="154">
        <f t="shared" si="28"/>
        <v>0</v>
      </c>
      <c r="R96" s="154"/>
      <c r="S96" s="154" t="s">
        <v>137</v>
      </c>
      <c r="T96" s="154" t="s">
        <v>138</v>
      </c>
      <c r="U96" s="154">
        <v>0</v>
      </c>
      <c r="V96" s="154">
        <f t="shared" si="29"/>
        <v>0</v>
      </c>
      <c r="W96" s="154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114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68">
        <v>70</v>
      </c>
      <c r="B97" s="169" t="s">
        <v>254</v>
      </c>
      <c r="C97" s="175" t="s">
        <v>255</v>
      </c>
      <c r="D97" s="170" t="s">
        <v>0</v>
      </c>
      <c r="E97" s="171">
        <v>4740.2266</v>
      </c>
      <c r="F97" s="172"/>
      <c r="G97" s="173"/>
      <c r="H97" s="154">
        <v>0</v>
      </c>
      <c r="I97" s="154">
        <f t="shared" si="24"/>
        <v>0</v>
      </c>
      <c r="J97" s="154">
        <v>2.1</v>
      </c>
      <c r="K97" s="154">
        <f t="shared" si="25"/>
        <v>9954.48</v>
      </c>
      <c r="L97" s="154">
        <v>21</v>
      </c>
      <c r="M97" s="154">
        <f t="shared" si="26"/>
        <v>0</v>
      </c>
      <c r="N97" s="154">
        <v>0</v>
      </c>
      <c r="O97" s="154">
        <f t="shared" si="27"/>
        <v>0</v>
      </c>
      <c r="P97" s="154">
        <v>0</v>
      </c>
      <c r="Q97" s="154">
        <f t="shared" si="28"/>
        <v>0</v>
      </c>
      <c r="R97" s="154"/>
      <c r="S97" s="154" t="s">
        <v>113</v>
      </c>
      <c r="T97" s="154" t="s">
        <v>113</v>
      </c>
      <c r="U97" s="154">
        <v>0</v>
      </c>
      <c r="V97" s="154">
        <f t="shared" si="29"/>
        <v>0</v>
      </c>
      <c r="W97" s="154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207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79"/>
      <c r="B98" s="163" t="s">
        <v>283</v>
      </c>
      <c r="C98" s="176" t="s">
        <v>284</v>
      </c>
      <c r="D98" s="164" t="s">
        <v>120</v>
      </c>
      <c r="E98" s="165">
        <v>280</v>
      </c>
      <c r="F98" s="166"/>
      <c r="G98" s="167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1"/>
      <c r="Y98" s="151"/>
      <c r="Z98" s="151"/>
      <c r="AA98" s="151"/>
      <c r="AB98" s="151"/>
      <c r="AC98" s="151"/>
      <c r="AD98" s="151"/>
      <c r="AE98" s="151"/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56" t="s">
        <v>108</v>
      </c>
      <c r="B99" s="157" t="s">
        <v>77</v>
      </c>
      <c r="C99" s="174" t="s">
        <v>78</v>
      </c>
      <c r="D99" s="158"/>
      <c r="E99" s="159"/>
      <c r="F99" s="160"/>
      <c r="G99" s="161"/>
      <c r="H99" s="155"/>
      <c r="I99" s="155">
        <f>SUM(I100:I100)</f>
        <v>5658099.2999999998</v>
      </c>
      <c r="J99" s="155"/>
      <c r="K99" s="155">
        <f>SUM(K100:K100)</f>
        <v>0.7</v>
      </c>
      <c r="L99" s="155"/>
      <c r="M99" s="155">
        <f>SUM(M100:M100)</f>
        <v>0</v>
      </c>
      <c r="N99" s="155"/>
      <c r="O99" s="155">
        <f>SUM(O100:O100)</f>
        <v>20.96</v>
      </c>
      <c r="P99" s="155"/>
      <c r="Q99" s="155">
        <f>SUM(Q100:Q100)</f>
        <v>0</v>
      </c>
      <c r="R99" s="155"/>
      <c r="S99" s="155"/>
      <c r="T99" s="155"/>
      <c r="U99" s="155"/>
      <c r="V99" s="155">
        <f>SUM(V100:V100)</f>
        <v>0</v>
      </c>
      <c r="W99" s="155"/>
      <c r="AG99" t="s">
        <v>109</v>
      </c>
    </row>
    <row r="100" spans="1:60" outlineLevel="1" x14ac:dyDescent="0.2">
      <c r="A100" s="168">
        <v>71</v>
      </c>
      <c r="B100" s="169" t="s">
        <v>285</v>
      </c>
      <c r="C100" s="175" t="s">
        <v>316</v>
      </c>
      <c r="D100" s="170" t="s">
        <v>347</v>
      </c>
      <c r="E100" s="171">
        <v>70</v>
      </c>
      <c r="F100" s="172"/>
      <c r="G100" s="173"/>
      <c r="H100" s="154">
        <v>80829.990000000005</v>
      </c>
      <c r="I100" s="154">
        <f>ROUND(E100*H100,2)</f>
        <v>5658099.2999999998</v>
      </c>
      <c r="J100" s="154">
        <v>0.01</v>
      </c>
      <c r="K100" s="154">
        <f>ROUND(E100*J100,2)</f>
        <v>0.7</v>
      </c>
      <c r="L100" s="154">
        <v>21</v>
      </c>
      <c r="M100" s="154">
        <f>G100*(1+L100/100)</f>
        <v>0</v>
      </c>
      <c r="N100" s="154">
        <v>0.29942999999999997</v>
      </c>
      <c r="O100" s="154">
        <f>ROUND(E100*N100,2)</f>
        <v>20.96</v>
      </c>
      <c r="P100" s="154">
        <v>0</v>
      </c>
      <c r="Q100" s="154">
        <f>ROUND(E100*P100,2)</f>
        <v>0</v>
      </c>
      <c r="R100" s="154"/>
      <c r="S100" s="154" t="s">
        <v>113</v>
      </c>
      <c r="T100" s="154" t="s">
        <v>138</v>
      </c>
      <c r="U100" s="154">
        <v>0</v>
      </c>
      <c r="V100" s="154">
        <f>ROUND(E100*U100,2)</f>
        <v>0</v>
      </c>
      <c r="W100" s="154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256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68">
        <v>72</v>
      </c>
      <c r="B101" s="181" t="s">
        <v>286</v>
      </c>
      <c r="C101" s="182" t="s">
        <v>317</v>
      </c>
      <c r="D101" s="183" t="s">
        <v>117</v>
      </c>
      <c r="E101" s="184">
        <v>120</v>
      </c>
      <c r="F101" s="185"/>
      <c r="G101" s="173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4"/>
      <c r="S101" s="154"/>
      <c r="T101" s="154"/>
      <c r="U101" s="154"/>
      <c r="V101" s="154"/>
      <c r="W101" s="154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68">
        <v>73</v>
      </c>
      <c r="B102" s="181" t="s">
        <v>287</v>
      </c>
      <c r="C102" s="182" t="s">
        <v>318</v>
      </c>
      <c r="D102" s="183" t="s">
        <v>117</v>
      </c>
      <c r="E102" s="184">
        <v>40</v>
      </c>
      <c r="F102" s="185"/>
      <c r="G102" s="173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4"/>
      <c r="S102" s="154"/>
      <c r="T102" s="154"/>
      <c r="U102" s="154"/>
      <c r="V102" s="154"/>
      <c r="W102" s="154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68">
        <v>74</v>
      </c>
      <c r="B103" s="181" t="s">
        <v>288</v>
      </c>
      <c r="C103" s="182" t="s">
        <v>319</v>
      </c>
      <c r="D103" s="183" t="s">
        <v>117</v>
      </c>
      <c r="E103" s="184">
        <v>40</v>
      </c>
      <c r="F103" s="185"/>
      <c r="G103" s="173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4"/>
      <c r="V103" s="154"/>
      <c r="W103" s="154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68">
        <v>75</v>
      </c>
      <c r="B104" s="181" t="s">
        <v>289</v>
      </c>
      <c r="C104" s="182" t="s">
        <v>320</v>
      </c>
      <c r="D104" s="183" t="s">
        <v>165</v>
      </c>
      <c r="E104" s="184">
        <v>8</v>
      </c>
      <c r="F104" s="185"/>
      <c r="G104" s="173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68">
        <v>76</v>
      </c>
      <c r="B105" s="181" t="s">
        <v>290</v>
      </c>
      <c r="C105" s="182" t="s">
        <v>321</v>
      </c>
      <c r="D105" s="183" t="s">
        <v>165</v>
      </c>
      <c r="E105" s="184">
        <v>20</v>
      </c>
      <c r="F105" s="185"/>
      <c r="G105" s="173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68">
        <v>77</v>
      </c>
      <c r="B106" s="181" t="s">
        <v>291</v>
      </c>
      <c r="C106" s="182" t="s">
        <v>322</v>
      </c>
      <c r="D106" s="183" t="s">
        <v>165</v>
      </c>
      <c r="E106" s="184">
        <v>20</v>
      </c>
      <c r="F106" s="185"/>
      <c r="G106" s="173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4"/>
      <c r="V106" s="154"/>
      <c r="W106" s="154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68">
        <v>78</v>
      </c>
      <c r="B107" s="181" t="s">
        <v>292</v>
      </c>
      <c r="C107" s="182" t="s">
        <v>323</v>
      </c>
      <c r="D107" s="183" t="s">
        <v>165</v>
      </c>
      <c r="E107" s="184">
        <v>10</v>
      </c>
      <c r="F107" s="185"/>
      <c r="G107" s="173"/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54"/>
      <c r="W107" s="154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68">
        <v>79</v>
      </c>
      <c r="B108" s="181" t="s">
        <v>293</v>
      </c>
      <c r="C108" s="182" t="s">
        <v>324</v>
      </c>
      <c r="D108" s="183" t="s">
        <v>165</v>
      </c>
      <c r="E108" s="184">
        <v>10</v>
      </c>
      <c r="F108" s="185"/>
      <c r="G108" s="173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4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68">
        <v>80</v>
      </c>
      <c r="B109" s="181" t="s">
        <v>294</v>
      </c>
      <c r="C109" s="182" t="s">
        <v>325</v>
      </c>
      <c r="D109" s="183" t="s">
        <v>165</v>
      </c>
      <c r="E109" s="184">
        <v>10</v>
      </c>
      <c r="F109" s="185"/>
      <c r="G109" s="173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81</v>
      </c>
      <c r="B110" s="181" t="s">
        <v>295</v>
      </c>
      <c r="C110" s="182" t="s">
        <v>326</v>
      </c>
      <c r="D110" s="183" t="s">
        <v>117</v>
      </c>
      <c r="E110" s="184">
        <v>15</v>
      </c>
      <c r="F110" s="185"/>
      <c r="G110" s="173"/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4"/>
      <c r="V110" s="154"/>
      <c r="W110" s="154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68">
        <v>82</v>
      </c>
      <c r="B111" s="181" t="s">
        <v>296</v>
      </c>
      <c r="C111" s="182" t="s">
        <v>327</v>
      </c>
      <c r="D111" s="183" t="s">
        <v>165</v>
      </c>
      <c r="E111" s="184">
        <v>8</v>
      </c>
      <c r="F111" s="185"/>
      <c r="G111" s="173"/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4"/>
      <c r="V111" s="154"/>
      <c r="W111" s="154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68">
        <v>83</v>
      </c>
      <c r="B112" s="181" t="s">
        <v>297</v>
      </c>
      <c r="C112" s="182" t="s">
        <v>328</v>
      </c>
      <c r="D112" s="183" t="s">
        <v>347</v>
      </c>
      <c r="E112" s="184">
        <v>100</v>
      </c>
      <c r="F112" s="185"/>
      <c r="G112" s="173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4"/>
      <c r="V112" s="154"/>
      <c r="W112" s="154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68">
        <v>84</v>
      </c>
      <c r="B113" s="181" t="s">
        <v>298</v>
      </c>
      <c r="C113" s="182" t="s">
        <v>329</v>
      </c>
      <c r="D113" s="183" t="s">
        <v>165</v>
      </c>
      <c r="E113" s="184">
        <v>8</v>
      </c>
      <c r="F113" s="185"/>
      <c r="G113" s="173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4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68">
        <v>85</v>
      </c>
      <c r="B114" s="181" t="s">
        <v>299</v>
      </c>
      <c r="C114" s="182" t="s">
        <v>330</v>
      </c>
      <c r="D114" s="183" t="s">
        <v>165</v>
      </c>
      <c r="E114" s="184">
        <v>8</v>
      </c>
      <c r="F114" s="185"/>
      <c r="G114" s="173"/>
      <c r="H114" s="154"/>
      <c r="I114" s="154"/>
      <c r="J114" s="154"/>
      <c r="K114" s="154"/>
      <c r="L114" s="154"/>
      <c r="M114" s="154"/>
      <c r="N114" s="154"/>
      <c r="O114" s="154"/>
      <c r="P114" s="154"/>
      <c r="Q114" s="154"/>
      <c r="R114" s="154"/>
      <c r="S114" s="154"/>
      <c r="T114" s="154"/>
      <c r="U114" s="154"/>
      <c r="V114" s="154"/>
      <c r="W114" s="154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86</v>
      </c>
      <c r="B115" s="181" t="s">
        <v>300</v>
      </c>
      <c r="C115" s="182" t="s">
        <v>331</v>
      </c>
      <c r="D115" s="183" t="s">
        <v>165</v>
      </c>
      <c r="E115" s="184">
        <v>30</v>
      </c>
      <c r="F115" s="185"/>
      <c r="G115" s="173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54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87</v>
      </c>
      <c r="B116" s="181" t="s">
        <v>301</v>
      </c>
      <c r="C116" s="182" t="s">
        <v>332</v>
      </c>
      <c r="D116" s="183" t="s">
        <v>165</v>
      </c>
      <c r="E116" s="184">
        <v>17</v>
      </c>
      <c r="F116" s="185"/>
      <c r="G116" s="173"/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4"/>
      <c r="V116" s="154"/>
      <c r="W116" s="154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88</v>
      </c>
      <c r="B117" s="181" t="s">
        <v>302</v>
      </c>
      <c r="C117" s="182" t="s">
        <v>333</v>
      </c>
      <c r="D117" s="183" t="s">
        <v>165</v>
      </c>
      <c r="E117" s="184">
        <v>25</v>
      </c>
      <c r="F117" s="185"/>
      <c r="G117" s="173"/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154"/>
      <c r="S117" s="154"/>
      <c r="T117" s="154"/>
      <c r="U117" s="154"/>
      <c r="V117" s="154"/>
      <c r="W117" s="154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ht="22.5" outlineLevel="1" x14ac:dyDescent="0.2">
      <c r="A118" s="168">
        <v>89</v>
      </c>
      <c r="B118" s="181" t="s">
        <v>303</v>
      </c>
      <c r="C118" s="182" t="s">
        <v>334</v>
      </c>
      <c r="D118" s="183" t="s">
        <v>165</v>
      </c>
      <c r="E118" s="184">
        <v>10</v>
      </c>
      <c r="F118" s="185"/>
      <c r="G118" s="173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154"/>
      <c r="S118" s="154"/>
      <c r="T118" s="154"/>
      <c r="U118" s="154"/>
      <c r="V118" s="154"/>
      <c r="W118" s="154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90</v>
      </c>
      <c r="B119" s="181" t="s">
        <v>304</v>
      </c>
      <c r="C119" s="182" t="s">
        <v>335</v>
      </c>
      <c r="D119" s="183" t="s">
        <v>165</v>
      </c>
      <c r="E119" s="184">
        <v>10</v>
      </c>
      <c r="F119" s="185"/>
      <c r="G119" s="173"/>
      <c r="H119" s="154"/>
      <c r="I119" s="154"/>
      <c r="J119" s="154"/>
      <c r="K119" s="154"/>
      <c r="L119" s="154"/>
      <c r="M119" s="154"/>
      <c r="N119" s="154"/>
      <c r="O119" s="154"/>
      <c r="P119" s="154"/>
      <c r="Q119" s="154"/>
      <c r="R119" s="154"/>
      <c r="S119" s="154"/>
      <c r="T119" s="154"/>
      <c r="U119" s="154"/>
      <c r="V119" s="154"/>
      <c r="W119" s="154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68">
        <v>91</v>
      </c>
      <c r="B120" s="181" t="s">
        <v>305</v>
      </c>
      <c r="C120" s="182" t="s">
        <v>336</v>
      </c>
      <c r="D120" s="183" t="s">
        <v>165</v>
      </c>
      <c r="E120" s="184">
        <v>20</v>
      </c>
      <c r="F120" s="185"/>
      <c r="G120" s="173"/>
      <c r="H120" s="154"/>
      <c r="I120" s="154"/>
      <c r="J120" s="154"/>
      <c r="K120" s="154"/>
      <c r="L120" s="154"/>
      <c r="M120" s="154"/>
      <c r="N120" s="154"/>
      <c r="O120" s="154"/>
      <c r="P120" s="154"/>
      <c r="Q120" s="154"/>
      <c r="R120" s="154"/>
      <c r="S120" s="154"/>
      <c r="T120" s="154"/>
      <c r="U120" s="154"/>
      <c r="V120" s="154"/>
      <c r="W120" s="154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68">
        <v>92</v>
      </c>
      <c r="B121" s="181" t="s">
        <v>306</v>
      </c>
      <c r="C121" s="182" t="s">
        <v>337</v>
      </c>
      <c r="D121" s="183" t="s">
        <v>165</v>
      </c>
      <c r="E121" s="184">
        <v>10</v>
      </c>
      <c r="F121" s="185"/>
      <c r="G121" s="173"/>
      <c r="H121" s="154"/>
      <c r="I121" s="154"/>
      <c r="J121" s="154"/>
      <c r="K121" s="154"/>
      <c r="L121" s="154"/>
      <c r="M121" s="154"/>
      <c r="N121" s="154"/>
      <c r="O121" s="154"/>
      <c r="P121" s="154"/>
      <c r="Q121" s="154"/>
      <c r="R121" s="154"/>
      <c r="S121" s="154"/>
      <c r="T121" s="154"/>
      <c r="U121" s="154"/>
      <c r="V121" s="154"/>
      <c r="W121" s="154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93</v>
      </c>
      <c r="B122" s="181" t="s">
        <v>307</v>
      </c>
      <c r="C122" s="182" t="s">
        <v>338</v>
      </c>
      <c r="D122" s="183" t="s">
        <v>165</v>
      </c>
      <c r="E122" s="184">
        <v>10</v>
      </c>
      <c r="F122" s="185"/>
      <c r="G122" s="173"/>
      <c r="H122" s="154"/>
      <c r="I122" s="154"/>
      <c r="J122" s="154"/>
      <c r="K122" s="154"/>
      <c r="L122" s="154"/>
      <c r="M122" s="154"/>
      <c r="N122" s="154"/>
      <c r="O122" s="154"/>
      <c r="P122" s="154"/>
      <c r="Q122" s="154"/>
      <c r="R122" s="154"/>
      <c r="S122" s="154"/>
      <c r="T122" s="154"/>
      <c r="U122" s="154"/>
      <c r="V122" s="154"/>
      <c r="W122" s="154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68">
        <v>94</v>
      </c>
      <c r="B123" s="181" t="s">
        <v>308</v>
      </c>
      <c r="C123" s="182" t="s">
        <v>339</v>
      </c>
      <c r="D123" s="183" t="s">
        <v>165</v>
      </c>
      <c r="E123" s="184">
        <v>10</v>
      </c>
      <c r="F123" s="185"/>
      <c r="G123" s="173"/>
      <c r="H123" s="154"/>
      <c r="I123" s="154"/>
      <c r="J123" s="154"/>
      <c r="K123" s="154"/>
      <c r="L123" s="154"/>
      <c r="M123" s="154"/>
      <c r="N123" s="154"/>
      <c r="O123" s="154"/>
      <c r="P123" s="154"/>
      <c r="Q123" s="154"/>
      <c r="R123" s="154"/>
      <c r="S123" s="154"/>
      <c r="T123" s="154"/>
      <c r="U123" s="154"/>
      <c r="V123" s="154"/>
      <c r="W123" s="154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68">
        <v>95</v>
      </c>
      <c r="B124" s="181" t="s">
        <v>309</v>
      </c>
      <c r="C124" s="182" t="s">
        <v>340</v>
      </c>
      <c r="D124" s="183" t="s">
        <v>165</v>
      </c>
      <c r="E124" s="184">
        <v>8</v>
      </c>
      <c r="F124" s="185"/>
      <c r="G124" s="173"/>
      <c r="H124" s="154"/>
      <c r="I124" s="154"/>
      <c r="J124" s="154"/>
      <c r="K124" s="154"/>
      <c r="L124" s="154"/>
      <c r="M124" s="154"/>
      <c r="N124" s="154"/>
      <c r="O124" s="154"/>
      <c r="P124" s="154"/>
      <c r="Q124" s="154"/>
      <c r="R124" s="154"/>
      <c r="S124" s="154"/>
      <c r="T124" s="154"/>
      <c r="U124" s="154"/>
      <c r="V124" s="154"/>
      <c r="W124" s="154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68">
        <v>96</v>
      </c>
      <c r="B125" s="181" t="s">
        <v>310</v>
      </c>
      <c r="C125" s="182" t="s">
        <v>341</v>
      </c>
      <c r="D125" s="183" t="s">
        <v>165</v>
      </c>
      <c r="E125" s="184">
        <v>8</v>
      </c>
      <c r="F125" s="185"/>
      <c r="G125" s="173"/>
      <c r="H125" s="154"/>
      <c r="I125" s="154"/>
      <c r="J125" s="154"/>
      <c r="K125" s="154"/>
      <c r="L125" s="154"/>
      <c r="M125" s="154"/>
      <c r="N125" s="154"/>
      <c r="O125" s="154"/>
      <c r="P125" s="154"/>
      <c r="Q125" s="154"/>
      <c r="R125" s="154"/>
      <c r="S125" s="154"/>
      <c r="T125" s="154"/>
      <c r="U125" s="154"/>
      <c r="V125" s="154"/>
      <c r="W125" s="154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68">
        <v>97</v>
      </c>
      <c r="B126" s="181" t="s">
        <v>311</v>
      </c>
      <c r="C126" s="182" t="s">
        <v>342</v>
      </c>
      <c r="D126" s="183" t="s">
        <v>165</v>
      </c>
      <c r="E126" s="184">
        <v>7</v>
      </c>
      <c r="F126" s="185"/>
      <c r="G126" s="173"/>
      <c r="H126" s="154"/>
      <c r="I126" s="154"/>
      <c r="J126" s="154"/>
      <c r="K126" s="154"/>
      <c r="L126" s="154"/>
      <c r="M126" s="154"/>
      <c r="N126" s="154"/>
      <c r="O126" s="154"/>
      <c r="P126" s="154"/>
      <c r="Q126" s="154"/>
      <c r="R126" s="154"/>
      <c r="S126" s="154"/>
      <c r="T126" s="154"/>
      <c r="U126" s="154"/>
      <c r="V126" s="154"/>
      <c r="W126" s="154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68">
        <v>98</v>
      </c>
      <c r="B127" s="181" t="s">
        <v>312</v>
      </c>
      <c r="C127" s="182" t="s">
        <v>343</v>
      </c>
      <c r="D127" s="183" t="s">
        <v>117</v>
      </c>
      <c r="E127" s="184">
        <v>40</v>
      </c>
      <c r="F127" s="185"/>
      <c r="G127" s="173"/>
      <c r="H127" s="154"/>
      <c r="I127" s="154"/>
      <c r="J127" s="154"/>
      <c r="K127" s="154"/>
      <c r="L127" s="154"/>
      <c r="M127" s="154"/>
      <c r="N127" s="154"/>
      <c r="O127" s="154"/>
      <c r="P127" s="154"/>
      <c r="Q127" s="154"/>
      <c r="R127" s="154"/>
      <c r="S127" s="154"/>
      <c r="T127" s="154"/>
      <c r="U127" s="154"/>
      <c r="V127" s="154"/>
      <c r="W127" s="154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68">
        <v>99</v>
      </c>
      <c r="B128" s="181" t="s">
        <v>313</v>
      </c>
      <c r="C128" s="182" t="s">
        <v>344</v>
      </c>
      <c r="D128" s="183" t="s">
        <v>117</v>
      </c>
      <c r="E128" s="184">
        <v>40</v>
      </c>
      <c r="F128" s="185"/>
      <c r="G128" s="173"/>
      <c r="H128" s="154"/>
      <c r="I128" s="154"/>
      <c r="J128" s="154"/>
      <c r="K128" s="154"/>
      <c r="L128" s="154"/>
      <c r="M128" s="154"/>
      <c r="N128" s="154"/>
      <c r="O128" s="154"/>
      <c r="P128" s="154"/>
      <c r="Q128" s="154"/>
      <c r="R128" s="154"/>
      <c r="S128" s="154"/>
      <c r="T128" s="154"/>
      <c r="U128" s="154"/>
      <c r="V128" s="154"/>
      <c r="W128" s="154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68">
        <v>100</v>
      </c>
      <c r="B129" s="181" t="s">
        <v>314</v>
      </c>
      <c r="C129" s="182" t="s">
        <v>345</v>
      </c>
      <c r="D129" s="183" t="s">
        <v>348</v>
      </c>
      <c r="E129" s="184">
        <v>4</v>
      </c>
      <c r="F129" s="185"/>
      <c r="G129" s="173"/>
      <c r="H129" s="154"/>
      <c r="I129" s="154"/>
      <c r="J129" s="154"/>
      <c r="K129" s="154"/>
      <c r="L129" s="154"/>
      <c r="M129" s="154"/>
      <c r="N129" s="154"/>
      <c r="O129" s="154"/>
      <c r="P129" s="154"/>
      <c r="Q129" s="154"/>
      <c r="R129" s="154"/>
      <c r="S129" s="154"/>
      <c r="T129" s="154"/>
      <c r="U129" s="154"/>
      <c r="V129" s="154"/>
      <c r="W129" s="154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68">
        <v>101</v>
      </c>
      <c r="B130" s="181" t="s">
        <v>315</v>
      </c>
      <c r="C130" s="182" t="s">
        <v>346</v>
      </c>
      <c r="D130" s="183" t="s">
        <v>348</v>
      </c>
      <c r="E130" s="184">
        <v>8.5</v>
      </c>
      <c r="F130" s="185"/>
      <c r="G130" s="173"/>
      <c r="H130" s="154"/>
      <c r="I130" s="154"/>
      <c r="J130" s="154"/>
      <c r="K130" s="154"/>
      <c r="L130" s="154"/>
      <c r="M130" s="154"/>
      <c r="N130" s="154"/>
      <c r="O130" s="154"/>
      <c r="P130" s="154"/>
      <c r="Q130" s="154"/>
      <c r="R130" s="154"/>
      <c r="S130" s="154"/>
      <c r="T130" s="154"/>
      <c r="U130" s="154"/>
      <c r="V130" s="154"/>
      <c r="W130" s="154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x14ac:dyDescent="0.2">
      <c r="A131" s="156" t="s">
        <v>108</v>
      </c>
      <c r="B131" s="157" t="s">
        <v>82</v>
      </c>
      <c r="C131" s="174" t="s">
        <v>29</v>
      </c>
      <c r="D131" s="158"/>
      <c r="E131" s="159"/>
      <c r="F131" s="160"/>
      <c r="G131" s="161"/>
      <c r="H131" s="155"/>
      <c r="I131" s="155">
        <f>SUM(I132:I133)</f>
        <v>0</v>
      </c>
      <c r="J131" s="155"/>
      <c r="K131" s="155">
        <f>SUM(K132:K133)</f>
        <v>684425.5</v>
      </c>
      <c r="L131" s="155"/>
      <c r="M131" s="155">
        <f>SUM(M132:M133)</f>
        <v>0</v>
      </c>
      <c r="N131" s="155"/>
      <c r="O131" s="155">
        <f>SUM(O132:O133)</f>
        <v>0</v>
      </c>
      <c r="P131" s="155"/>
      <c r="Q131" s="155">
        <f>SUM(Q132:Q133)</f>
        <v>0</v>
      </c>
      <c r="R131" s="155"/>
      <c r="S131" s="155"/>
      <c r="T131" s="155"/>
      <c r="U131" s="155"/>
      <c r="V131" s="155">
        <f>SUM(V132:V133)</f>
        <v>0</v>
      </c>
      <c r="W131" s="155"/>
      <c r="AG131" t="s">
        <v>109</v>
      </c>
    </row>
    <row r="132" spans="1:60" outlineLevel="1" x14ac:dyDescent="0.2">
      <c r="A132" s="168">
        <v>102</v>
      </c>
      <c r="B132" s="169" t="s">
        <v>257</v>
      </c>
      <c r="C132" s="175" t="s">
        <v>258</v>
      </c>
      <c r="D132" s="170" t="s">
        <v>259</v>
      </c>
      <c r="E132" s="171">
        <v>1</v>
      </c>
      <c r="F132" s="172"/>
      <c r="G132" s="173"/>
      <c r="H132" s="154">
        <v>0</v>
      </c>
      <c r="I132" s="154">
        <f>ROUND(E132*H132,2)</f>
        <v>0</v>
      </c>
      <c r="J132" s="154">
        <v>256659.56</v>
      </c>
      <c r="K132" s="154">
        <f>ROUND(E132*J132,2)</f>
        <v>256659.56</v>
      </c>
      <c r="L132" s="154">
        <v>21</v>
      </c>
      <c r="M132" s="154">
        <f>G132*(1+L132/100)</f>
        <v>0</v>
      </c>
      <c r="N132" s="154">
        <v>0</v>
      </c>
      <c r="O132" s="154">
        <f>ROUND(E132*N132,2)</f>
        <v>0</v>
      </c>
      <c r="P132" s="154">
        <v>0</v>
      </c>
      <c r="Q132" s="154">
        <f>ROUND(E132*P132,2)</f>
        <v>0</v>
      </c>
      <c r="R132" s="154"/>
      <c r="S132" s="154" t="s">
        <v>113</v>
      </c>
      <c r="T132" s="154" t="s">
        <v>138</v>
      </c>
      <c r="U132" s="154">
        <v>0</v>
      </c>
      <c r="V132" s="154">
        <f>ROUND(E132*U132,2)</f>
        <v>0</v>
      </c>
      <c r="W132" s="154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260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62">
        <v>103</v>
      </c>
      <c r="B133" s="163" t="s">
        <v>261</v>
      </c>
      <c r="C133" s="176" t="s">
        <v>262</v>
      </c>
      <c r="D133" s="164" t="s">
        <v>259</v>
      </c>
      <c r="E133" s="165">
        <v>1</v>
      </c>
      <c r="F133" s="166"/>
      <c r="G133" s="167"/>
      <c r="H133" s="154">
        <v>0</v>
      </c>
      <c r="I133" s="154">
        <f>ROUND(E133*H133,2)</f>
        <v>0</v>
      </c>
      <c r="J133" s="154">
        <v>427765.94</v>
      </c>
      <c r="K133" s="154">
        <f>ROUND(E133*J133,2)</f>
        <v>427765.94</v>
      </c>
      <c r="L133" s="154">
        <v>21</v>
      </c>
      <c r="M133" s="154">
        <f>G133*(1+L133/100)</f>
        <v>0</v>
      </c>
      <c r="N133" s="154">
        <v>0</v>
      </c>
      <c r="O133" s="154">
        <f>ROUND(E133*N133,2)</f>
        <v>0</v>
      </c>
      <c r="P133" s="154">
        <v>0</v>
      </c>
      <c r="Q133" s="154">
        <f>ROUND(E133*P133,2)</f>
        <v>0</v>
      </c>
      <c r="R133" s="154"/>
      <c r="S133" s="154" t="s">
        <v>113</v>
      </c>
      <c r="T133" s="154" t="s">
        <v>138</v>
      </c>
      <c r="U133" s="154">
        <v>0</v>
      </c>
      <c r="V133" s="154">
        <f>ROUND(E133*U133,2)</f>
        <v>0</v>
      </c>
      <c r="W133" s="154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260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x14ac:dyDescent="0.2">
      <c r="A134" s="5"/>
      <c r="B134" s="6"/>
      <c r="C134" s="177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AE134">
        <v>15</v>
      </c>
      <c r="AF134">
        <v>21</v>
      </c>
    </row>
    <row r="135" spans="1:60" x14ac:dyDescent="0.2">
      <c r="C135" s="178"/>
      <c r="D135" s="142"/>
      <c r="AG135" t="s">
        <v>263</v>
      </c>
    </row>
    <row r="136" spans="1:60" x14ac:dyDescent="0.2">
      <c r="D136" s="142"/>
    </row>
    <row r="137" spans="1:60" x14ac:dyDescent="0.2">
      <c r="D137" s="142"/>
    </row>
    <row r="138" spans="1:60" x14ac:dyDescent="0.2">
      <c r="D138" s="142"/>
    </row>
    <row r="139" spans="1:60" x14ac:dyDescent="0.2">
      <c r="D139" s="142"/>
    </row>
    <row r="140" spans="1:60" x14ac:dyDescent="0.2">
      <c r="D140" s="142"/>
    </row>
    <row r="141" spans="1:60" x14ac:dyDescent="0.2">
      <c r="D141" s="142"/>
    </row>
    <row r="142" spans="1:60" x14ac:dyDescent="0.2">
      <c r="D142" s="142"/>
    </row>
    <row r="143" spans="1:60" x14ac:dyDescent="0.2">
      <c r="D143" s="142"/>
    </row>
    <row r="144" spans="1:60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  <row r="5001" spans="4:4" x14ac:dyDescent="0.2">
      <c r="D5001" s="142"/>
    </row>
    <row r="5002" spans="4:4" x14ac:dyDescent="0.2">
      <c r="D5002" s="142"/>
    </row>
    <row r="5003" spans="4:4" x14ac:dyDescent="0.2">
      <c r="D5003" s="142"/>
    </row>
    <row r="5004" spans="4:4" x14ac:dyDescent="0.2">
      <c r="D5004" s="142"/>
    </row>
    <row r="5005" spans="4:4" x14ac:dyDescent="0.2">
      <c r="D5005" s="142"/>
    </row>
    <row r="5006" spans="4:4" x14ac:dyDescent="0.2">
      <c r="D5006" s="142"/>
    </row>
    <row r="5007" spans="4:4" x14ac:dyDescent="0.2">
      <c r="D5007" s="142"/>
    </row>
    <row r="5008" spans="4:4" x14ac:dyDescent="0.2">
      <c r="D5008" s="142"/>
    </row>
    <row r="5009" spans="4:4" x14ac:dyDescent="0.2">
      <c r="D5009" s="142"/>
    </row>
    <row r="5010" spans="4:4" x14ac:dyDescent="0.2">
      <c r="D5010" s="142"/>
    </row>
    <row r="5011" spans="4:4" x14ac:dyDescent="0.2">
      <c r="D5011" s="142"/>
    </row>
    <row r="5012" spans="4:4" x14ac:dyDescent="0.2">
      <c r="D5012" s="142"/>
    </row>
    <row r="5013" spans="4:4" x14ac:dyDescent="0.2">
      <c r="D5013" s="142"/>
    </row>
    <row r="5014" spans="4:4" x14ac:dyDescent="0.2">
      <c r="D5014" s="142"/>
    </row>
    <row r="5015" spans="4:4" x14ac:dyDescent="0.2">
      <c r="D5015" s="142"/>
    </row>
    <row r="5016" spans="4:4" x14ac:dyDescent="0.2">
      <c r="D5016" s="142"/>
    </row>
    <row r="5017" spans="4:4" x14ac:dyDescent="0.2">
      <c r="D5017" s="142"/>
    </row>
    <row r="5018" spans="4:4" x14ac:dyDescent="0.2">
      <c r="D5018" s="142"/>
    </row>
    <row r="5019" spans="4:4" x14ac:dyDescent="0.2">
      <c r="D5019" s="142"/>
    </row>
    <row r="5020" spans="4:4" x14ac:dyDescent="0.2">
      <c r="D5020" s="142"/>
    </row>
    <row r="5021" spans="4:4" x14ac:dyDescent="0.2">
      <c r="D5021" s="142"/>
    </row>
    <row r="5022" spans="4:4" x14ac:dyDescent="0.2">
      <c r="D5022" s="142"/>
    </row>
    <row r="5023" spans="4:4" x14ac:dyDescent="0.2">
      <c r="D5023" s="142"/>
    </row>
    <row r="5024" spans="4:4" x14ac:dyDescent="0.2">
      <c r="D5024" s="142"/>
    </row>
    <row r="5025" spans="4:4" x14ac:dyDescent="0.2">
      <c r="D5025" s="142"/>
    </row>
    <row r="5026" spans="4:4" x14ac:dyDescent="0.2">
      <c r="D5026" s="142"/>
    </row>
    <row r="5027" spans="4:4" x14ac:dyDescent="0.2">
      <c r="D5027" s="142"/>
    </row>
    <row r="5028" spans="4:4" x14ac:dyDescent="0.2">
      <c r="D5028" s="142"/>
    </row>
    <row r="5029" spans="4:4" x14ac:dyDescent="0.2">
      <c r="D5029" s="142"/>
    </row>
    <row r="5030" spans="4:4" x14ac:dyDescent="0.2">
      <c r="D5030" s="142"/>
    </row>
    <row r="5031" spans="4:4" x14ac:dyDescent="0.2">
      <c r="D5031" s="142"/>
    </row>
    <row r="5032" spans="4:4" x14ac:dyDescent="0.2">
      <c r="D5032" s="142"/>
    </row>
    <row r="5033" spans="4:4" x14ac:dyDescent="0.2">
      <c r="D5033" s="142"/>
    </row>
    <row r="5034" spans="4:4" x14ac:dyDescent="0.2">
      <c r="D5034" s="142"/>
    </row>
    <row r="5035" spans="4:4" x14ac:dyDescent="0.2">
      <c r="D5035" s="142"/>
    </row>
    <row r="5036" spans="4:4" x14ac:dyDescent="0.2">
      <c r="D5036" s="142"/>
    </row>
    <row r="5037" spans="4:4" x14ac:dyDescent="0.2">
      <c r="D5037" s="142"/>
    </row>
    <row r="5038" spans="4:4" x14ac:dyDescent="0.2">
      <c r="D5038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03 01-2018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'03 01-2018 Pol'!Názvy_tisku</vt:lpstr>
      <vt:lpstr>oadresa</vt:lpstr>
      <vt:lpstr>Stavba!Objednatel</vt:lpstr>
      <vt:lpstr>Stavba!Objekt</vt:lpstr>
      <vt:lpstr>'03 01-2018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Silvie</dc:creator>
  <cp:lastModifiedBy>Varhoľ Filip</cp:lastModifiedBy>
  <cp:lastPrinted>2014-02-28T09:52:57Z</cp:lastPrinted>
  <dcterms:created xsi:type="dcterms:W3CDTF">2009-04-08T07:15:50Z</dcterms:created>
  <dcterms:modified xsi:type="dcterms:W3CDTF">2018-05-15T14:16:30Z</dcterms:modified>
</cp:coreProperties>
</file>